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240" yWindow="15" windowWidth="11535" windowHeight="6495"/>
  </bookViews>
  <sheets>
    <sheet name="Besoldungstab" sheetId="3" r:id="rId1"/>
  </sheets>
  <definedNames>
    <definedName name="_xlnm.Print_Area" localSheetId="0">Besoldungstab!$A$2:$H$34</definedName>
  </definedNames>
  <calcPr calcId="145621"/>
</workbook>
</file>

<file path=xl/calcChain.xml><?xml version="1.0" encoding="utf-8"?>
<calcChain xmlns="http://schemas.openxmlformats.org/spreadsheetml/2006/main">
  <c r="C5" i="3" l="1"/>
  <c r="C41" i="3"/>
  <c r="C50" i="3"/>
  <c r="D50" i="3" s="1"/>
  <c r="G51" i="3" l="1"/>
  <c r="H51" i="3"/>
  <c r="D51" i="3"/>
  <c r="D94" i="3" s="1"/>
  <c r="E50" i="3"/>
  <c r="E82" i="3" s="1"/>
  <c r="H50" i="3"/>
  <c r="E51" i="3"/>
  <c r="D58" i="3"/>
  <c r="D61" i="3"/>
  <c r="D64" i="3"/>
  <c r="D90" i="3"/>
  <c r="D55" i="3"/>
  <c r="D93" i="3"/>
  <c r="E29" i="3"/>
  <c r="E28" i="3" s="1"/>
  <c r="E54" i="3"/>
  <c r="E70" i="3"/>
  <c r="E74" i="3"/>
  <c r="G50" i="3"/>
  <c r="E15" i="3"/>
  <c r="E14" i="3" s="1"/>
  <c r="E31" i="3"/>
  <c r="E30" i="3" s="1"/>
  <c r="E58" i="3"/>
  <c r="E10" i="3"/>
  <c r="E80" i="3"/>
  <c r="E71" i="3"/>
  <c r="E55" i="3"/>
  <c r="H88" i="3"/>
  <c r="H83" i="3"/>
  <c r="E17" i="3"/>
  <c r="E16" i="3" s="1"/>
  <c r="E25" i="3"/>
  <c r="E24" i="3" s="1"/>
  <c r="F50" i="3"/>
  <c r="F51" i="3"/>
  <c r="E62" i="3"/>
  <c r="E94" i="3"/>
  <c r="E86" i="3"/>
  <c r="E78" i="3"/>
  <c r="E67" i="3"/>
  <c r="C51" i="3"/>
  <c r="D71" i="3"/>
  <c r="D87" i="3"/>
  <c r="D17" i="3"/>
  <c r="D16" i="3" s="1"/>
  <c r="D27" i="3"/>
  <c r="D26" i="3" s="1"/>
  <c r="D60" i="3"/>
  <c r="D76" i="3"/>
  <c r="D92" i="3"/>
  <c r="D57" i="3"/>
  <c r="D73" i="3"/>
  <c r="D89" i="3"/>
  <c r="D54" i="3"/>
  <c r="D70" i="3"/>
  <c r="D86" i="3"/>
  <c r="H58" i="3"/>
  <c r="H17" i="3"/>
  <c r="H16" i="3" s="1"/>
  <c r="H85" i="3"/>
  <c r="H61" i="3"/>
  <c r="D69" i="3"/>
  <c r="D85" i="3"/>
  <c r="D19" i="3"/>
  <c r="D18" i="3" s="1"/>
  <c r="D29" i="3"/>
  <c r="D28" i="3" s="1"/>
  <c r="D66" i="3"/>
  <c r="D82" i="3"/>
  <c r="E56" i="3"/>
  <c r="E60" i="3"/>
  <c r="E64" i="3"/>
  <c r="E68" i="3"/>
  <c r="E72" i="3"/>
  <c r="D10" i="3"/>
  <c r="E93" i="3"/>
  <c r="E91" i="3"/>
  <c r="E89" i="3"/>
  <c r="E87" i="3"/>
  <c r="E85" i="3"/>
  <c r="E83" i="3"/>
  <c r="E81" i="3"/>
  <c r="E79" i="3"/>
  <c r="E77" i="3"/>
  <c r="E75" i="3"/>
  <c r="E73" i="3"/>
  <c r="E69" i="3"/>
  <c r="E65" i="3"/>
  <c r="E61" i="3"/>
  <c r="E57" i="3"/>
  <c r="E11" i="3"/>
  <c r="D67" i="3"/>
  <c r="D83" i="3"/>
  <c r="D56" i="3"/>
  <c r="D72" i="3"/>
  <c r="D88" i="3"/>
  <c r="H74" i="3"/>
  <c r="H31" i="3"/>
  <c r="H30" i="3" s="1"/>
  <c r="H69" i="3"/>
  <c r="D63" i="3"/>
  <c r="D79" i="3"/>
  <c r="D11" i="3"/>
  <c r="D21" i="3"/>
  <c r="D20" i="3" s="1"/>
  <c r="D31" i="3"/>
  <c r="D30" i="3" s="1"/>
  <c r="D68" i="3"/>
  <c r="D84" i="3"/>
  <c r="H92" i="3"/>
  <c r="H76" i="3"/>
  <c r="H60" i="3"/>
  <c r="H87" i="3"/>
  <c r="H71" i="3"/>
  <c r="D65" i="3"/>
  <c r="D81" i="3"/>
  <c r="D15" i="3"/>
  <c r="D14" i="3" s="1"/>
  <c r="D62" i="3"/>
  <c r="D78" i="3"/>
  <c r="D75" i="3" l="1"/>
  <c r="D77" i="3"/>
  <c r="E59" i="3"/>
  <c r="E88" i="3"/>
  <c r="E21" i="3"/>
  <c r="E20" i="3" s="1"/>
  <c r="D59" i="3"/>
  <c r="D25" i="3"/>
  <c r="D24" i="3" s="1"/>
  <c r="D91" i="3"/>
  <c r="H19" i="3"/>
  <c r="H18" i="3" s="1"/>
  <c r="H63" i="3"/>
  <c r="H11" i="3"/>
  <c r="H84" i="3"/>
  <c r="H66" i="3"/>
  <c r="H10" i="3"/>
  <c r="H93" i="3"/>
  <c r="H90" i="3"/>
  <c r="H67" i="3"/>
  <c r="H72" i="3"/>
  <c r="H56" i="3"/>
  <c r="H79" i="3"/>
  <c r="H68" i="3"/>
  <c r="H21" i="3"/>
  <c r="H20" i="3" s="1"/>
  <c r="H82" i="3"/>
  <c r="H77" i="3"/>
  <c r="H27" i="3"/>
  <c r="H26" i="3" s="1"/>
  <c r="D80" i="3"/>
  <c r="D74" i="3"/>
  <c r="E63" i="3"/>
  <c r="E76" i="3"/>
  <c r="E66" i="3"/>
  <c r="E84" i="3"/>
  <c r="E27" i="3"/>
  <c r="E26" i="3" s="1"/>
  <c r="H55" i="3"/>
  <c r="H15" i="3"/>
  <c r="H14" i="3" s="1"/>
  <c r="H73" i="3"/>
  <c r="H91" i="3"/>
  <c r="H54" i="3"/>
  <c r="H78" i="3"/>
  <c r="H65" i="3"/>
  <c r="H89" i="3"/>
  <c r="H29" i="3"/>
  <c r="H28" i="3" s="1"/>
  <c r="H70" i="3"/>
  <c r="H94" i="3"/>
  <c r="H59" i="3"/>
  <c r="H81" i="3"/>
  <c r="H25" i="3"/>
  <c r="H24" i="3" s="1"/>
  <c r="H64" i="3"/>
  <c r="H86" i="3"/>
  <c r="H57" i="3"/>
  <c r="H75" i="3"/>
  <c r="H62" i="3"/>
  <c r="H80" i="3"/>
  <c r="E90" i="3"/>
  <c r="E19" i="3"/>
  <c r="E18" i="3" s="1"/>
  <c r="E92" i="3"/>
  <c r="G55" i="3"/>
  <c r="G61" i="3"/>
  <c r="G71" i="3"/>
  <c r="G75" i="3"/>
  <c r="G80" i="3"/>
  <c r="G83" i="3"/>
  <c r="G88" i="3"/>
  <c r="G91" i="3"/>
  <c r="G72" i="3"/>
  <c r="G66" i="3"/>
  <c r="G56" i="3"/>
  <c r="G29" i="3"/>
  <c r="G28" i="3" s="1"/>
  <c r="G19" i="3"/>
  <c r="G18" i="3" s="1"/>
  <c r="G11" i="3"/>
  <c r="G59" i="3"/>
  <c r="G65" i="3"/>
  <c r="G74" i="3"/>
  <c r="G77" i="3"/>
  <c r="G82" i="3"/>
  <c r="G85" i="3"/>
  <c r="G90" i="3"/>
  <c r="G93" i="3"/>
  <c r="G68" i="3"/>
  <c r="G62" i="3"/>
  <c r="G27" i="3"/>
  <c r="G26" i="3" s="1"/>
  <c r="G17" i="3"/>
  <c r="G16" i="3" s="1"/>
  <c r="G57" i="3"/>
  <c r="G67" i="3"/>
  <c r="G73" i="3"/>
  <c r="G81" i="3"/>
  <c r="G86" i="3"/>
  <c r="G89" i="3"/>
  <c r="G63" i="3"/>
  <c r="G69" i="3"/>
  <c r="G76" i="3"/>
  <c r="G79" i="3"/>
  <c r="G84" i="3"/>
  <c r="G87" i="3"/>
  <c r="G92" i="3"/>
  <c r="G10" i="3"/>
  <c r="G64" i="3"/>
  <c r="G58" i="3"/>
  <c r="G25" i="3"/>
  <c r="G24" i="3" s="1"/>
  <c r="G78" i="3"/>
  <c r="G94" i="3"/>
  <c r="G70" i="3"/>
  <c r="G60" i="3"/>
  <c r="G54" i="3"/>
  <c r="G31" i="3"/>
  <c r="G30" i="3" s="1"/>
  <c r="G21" i="3"/>
  <c r="G20" i="3" s="1"/>
  <c r="G15" i="3"/>
  <c r="G14" i="3" s="1"/>
  <c r="F57" i="3"/>
  <c r="F65" i="3"/>
  <c r="F73" i="3"/>
  <c r="F81" i="3"/>
  <c r="F89" i="3"/>
  <c r="F15" i="3"/>
  <c r="F14" i="3" s="1"/>
  <c r="F21" i="3"/>
  <c r="F20" i="3" s="1"/>
  <c r="F31" i="3"/>
  <c r="F30" i="3" s="1"/>
  <c r="F60" i="3"/>
  <c r="F68" i="3"/>
  <c r="F76" i="3"/>
  <c r="F84" i="3"/>
  <c r="F92" i="3"/>
  <c r="F55" i="3"/>
  <c r="F63" i="3"/>
  <c r="F71" i="3"/>
  <c r="F79" i="3"/>
  <c r="F87" i="3"/>
  <c r="F11" i="3"/>
  <c r="F19" i="3"/>
  <c r="F18" i="3" s="1"/>
  <c r="F29" i="3"/>
  <c r="F28" i="3" s="1"/>
  <c r="F58" i="3"/>
  <c r="F66" i="3"/>
  <c r="F74" i="3"/>
  <c r="F82" i="3"/>
  <c r="F90" i="3"/>
  <c r="F56" i="3"/>
  <c r="F64" i="3"/>
  <c r="F80" i="3"/>
  <c r="F75" i="3"/>
  <c r="F54" i="3"/>
  <c r="F70" i="3"/>
  <c r="F86" i="3"/>
  <c r="F10" i="3"/>
  <c r="F61" i="3"/>
  <c r="F69" i="3"/>
  <c r="F77" i="3"/>
  <c r="F85" i="3"/>
  <c r="F93" i="3"/>
  <c r="F17" i="3"/>
  <c r="F16" i="3" s="1"/>
  <c r="F27" i="3"/>
  <c r="F26" i="3" s="1"/>
  <c r="F72" i="3"/>
  <c r="F88" i="3"/>
  <c r="F59" i="3"/>
  <c r="F67" i="3"/>
  <c r="F83" i="3"/>
  <c r="F91" i="3"/>
  <c r="F25" i="3"/>
  <c r="F24" i="3" s="1"/>
  <c r="F62" i="3"/>
  <c r="F78" i="3"/>
  <c r="F94" i="3"/>
</calcChain>
</file>

<file path=xl/sharedStrings.xml><?xml version="1.0" encoding="utf-8"?>
<sst xmlns="http://schemas.openxmlformats.org/spreadsheetml/2006/main" count="101" uniqueCount="94">
  <si>
    <t>Luzerner Index</t>
  </si>
  <si>
    <t>Std/Jahr:</t>
  </si>
  <si>
    <t>1.3</t>
  </si>
  <si>
    <t>1.4</t>
  </si>
  <si>
    <t>2.1</t>
  </si>
  <si>
    <t>2.2</t>
  </si>
  <si>
    <t>2.3</t>
  </si>
  <si>
    <t>2.4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</si>
  <si>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</si>
  <si>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</si>
  <si>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</si>
  <si>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</si>
  <si>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</si>
  <si>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</si>
  <si>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</si>
  <si>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</si>
  <si>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</si>
  <si>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</si>
  <si>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</si>
  <si>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</si>
  <si>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</si>
  <si>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</si>
  <si>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</si>
  <si>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</si>
  <si>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</si>
  <si>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</si>
  <si>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</si>
  <si>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</si>
  <si>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</si>
  <si>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</si>
  <si>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</si>
  <si>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</si>
  <si>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</si>
  <si>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</si>
  <si>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</si>
  <si>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</si>
  <si>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</si>
  <si>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</si>
  <si>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</si>
  <si>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</si>
  <si>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</si>
  <si>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</si>
  <si>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</si>
  <si>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</si>
  <si>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</si>
  <si>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</si>
  <si>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</si>
  <si>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</si>
  <si>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</si>
  <si>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B</t>
  </si>
  <si>
    <t>C</t>
  </si>
  <si>
    <t>D</t>
  </si>
  <si>
    <t>E/F</t>
  </si>
  <si>
    <t>G</t>
  </si>
  <si>
    <t>Ferienentschädigung</t>
  </si>
  <si>
    <t>Zulage</t>
  </si>
  <si>
    <t>Eingabe der Einstufungen</t>
  </si>
  <si>
    <r>
      <t>A</t>
    </r>
    <r>
      <rPr>
        <sz val="10"/>
        <rFont val="Arial"/>
        <family val="2"/>
      </rPr>
      <t>-Dipl.- Klasse</t>
    </r>
    <r>
      <rPr>
        <b/>
        <sz val="10"/>
        <rFont val="Arial"/>
        <family val="2"/>
      </rPr>
      <t xml:space="preserve"> B</t>
    </r>
  </si>
  <si>
    <r>
      <t>B</t>
    </r>
    <r>
      <rPr>
        <sz val="10"/>
        <rFont val="Arial"/>
        <family val="2"/>
      </rPr>
      <t xml:space="preserve">-Dipl.- Klasse </t>
    </r>
    <r>
      <rPr>
        <b/>
        <sz val="10"/>
        <rFont val="Arial"/>
        <family val="2"/>
      </rPr>
      <t>D</t>
    </r>
  </si>
  <si>
    <r>
      <t>C</t>
    </r>
    <r>
      <rPr>
        <sz val="10"/>
        <rFont val="Arial"/>
        <family val="2"/>
      </rPr>
      <t xml:space="preserve">-Dipl.- Klasse </t>
    </r>
    <r>
      <rPr>
        <b/>
        <sz val="10"/>
        <rFont val="Arial"/>
        <family val="2"/>
      </rPr>
      <t>E</t>
    </r>
  </si>
  <si>
    <r>
      <t>Kein</t>
    </r>
    <r>
      <rPr>
        <sz val="10"/>
        <rFont val="Arial"/>
        <family val="2"/>
      </rPr>
      <t xml:space="preserve"> Dipl.- Klasse </t>
    </r>
    <r>
      <rPr>
        <b/>
        <sz val="10"/>
        <rFont val="Arial"/>
        <family val="2"/>
      </rPr>
      <t>G</t>
    </r>
  </si>
  <si>
    <t>Diplomklassen - Lohnklassen</t>
  </si>
  <si>
    <r>
      <t xml:space="preserve">Bachelor - </t>
    </r>
    <r>
      <rPr>
        <sz val="10"/>
        <rFont val="Arial"/>
        <family val="2"/>
      </rPr>
      <t xml:space="preserve">Klasse </t>
    </r>
    <r>
      <rPr>
        <b/>
        <sz val="10"/>
        <rFont val="Arial"/>
        <family val="2"/>
      </rPr>
      <t>C</t>
    </r>
  </si>
  <si>
    <t>für katholische Kirchenmusiker des Kantons Luzern</t>
  </si>
  <si>
    <t>ORGANIST/IN:</t>
  </si>
  <si>
    <t>CHORLEITER/IN:</t>
  </si>
  <si>
    <t xml:space="preserve">   Besoldungstabelle für Einzeldienste</t>
  </si>
  <si>
    <t>Lohnklassen</t>
  </si>
  <si>
    <t>Lohnzuschlag in % Bandbrite</t>
  </si>
  <si>
    <r>
      <t xml:space="preserve">Orgelspiel im Gottesdienst inkl. Vorprobe </t>
    </r>
    <r>
      <rPr>
        <sz val="10"/>
        <rFont val="Arial"/>
        <family val="2"/>
      </rPr>
      <t>mit Begleitung von Chor/Instrument/Sologesang</t>
    </r>
  </si>
  <si>
    <r>
      <t xml:space="preserve">Direktion und Orgelspiel im Gottesdienst inkl. Vorprobe </t>
    </r>
    <r>
      <rPr>
        <sz val="10"/>
        <rFont val="Arial"/>
        <family val="2"/>
      </rPr>
      <t xml:space="preserve">mit Chor/Orchester </t>
    </r>
  </si>
  <si>
    <r>
      <t xml:space="preserve">Orgelspiel im Gottesdienst </t>
    </r>
    <r>
      <rPr>
        <sz val="10"/>
        <rFont val="Arial"/>
        <family val="2"/>
      </rPr>
      <t>nur mit Begleitung des Gemeindegesangs</t>
    </r>
  </si>
  <si>
    <r>
      <t xml:space="preserve">Direktion im Gottesdienst inkl. Vorprobe </t>
    </r>
    <r>
      <rPr>
        <sz val="10"/>
        <rFont val="Arial"/>
        <family val="2"/>
      </rPr>
      <t>mit Chor/Orchester</t>
    </r>
  </si>
  <si>
    <t>Kilometerentschädigung gemäss jeweiliger Spesenregelung</t>
  </si>
  <si>
    <t>Lohn für eine 100% - Anstellung</t>
  </si>
  <si>
    <t>Zuschlag nach Erfahrungsjahren</t>
  </si>
  <si>
    <t>(= Variable)</t>
  </si>
  <si>
    <t>Vorgegebene Daten:</t>
  </si>
  <si>
    <t>Fertiggestellt am 15.9.2010 von Hubert Fuchs</t>
  </si>
  <si>
    <r>
      <t xml:space="preserve">Kleine Begleit-Probe </t>
    </r>
    <r>
      <rPr>
        <sz val="10"/>
        <rFont val="Arial"/>
        <family val="2"/>
      </rPr>
      <t>mit Chor/Instrument/ Sologesang, oder Katechese-Klasse von mindestens 40 / höchstens 80 Minuten</t>
    </r>
  </si>
  <si>
    <r>
      <t xml:space="preserve">Kleine Dirigierprobe </t>
    </r>
    <r>
      <rPr>
        <sz val="10"/>
        <rFont val="Arial"/>
        <family val="2"/>
      </rPr>
      <t>mit Chor/Jugendchor/ Orchester, Kantorengruppe von mindestens 40 / höchstens 80 Minuten</t>
    </r>
  </si>
  <si>
    <r>
      <t xml:space="preserve">Grosse Begleit-Probe </t>
    </r>
    <r>
      <rPr>
        <sz val="10"/>
        <rFont val="Arial"/>
        <family val="2"/>
      </rPr>
      <t>mit Chor/ Orchester von 80 Minuten und mehr</t>
    </r>
  </si>
  <si>
    <r>
      <t xml:space="preserve">Grosse Dirigier-Probe </t>
    </r>
    <r>
      <rPr>
        <sz val="10"/>
        <rFont val="Arial"/>
        <family val="2"/>
      </rPr>
      <t>mit Chor/Orchester von 80 Minuten und mehr</t>
    </r>
  </si>
  <si>
    <t>Grundbesoldung 2009</t>
  </si>
  <si>
    <t>Maximale Bandbreite 2009</t>
  </si>
  <si>
    <r>
      <t>Dienste</t>
    </r>
    <r>
      <rPr>
        <sz val="10"/>
        <rFont val="Arial"/>
        <family val="2"/>
      </rPr>
      <t xml:space="preserve">           (Prozentangabe ohne Ferien/Feiertage)</t>
    </r>
  </si>
  <si>
    <t>Die Beträge sind inklusive 13. Monatslohn. Der obere fettgedruckte Betrag beinhaltet zusätzlich die Ferien- und Feiertagsentschädigung.</t>
  </si>
  <si>
    <t xml:space="preserve"> Toleranzbreite  (von 95% bis 105%)</t>
  </si>
  <si>
    <t xml:space="preserve"> Erfahrungsjahre (0 - 40)</t>
  </si>
  <si>
    <t xml:space="preserve"> Wochen Ferien (4,5,6)</t>
  </si>
  <si>
    <t xml:space="preserve"> Teuerungsindex   </t>
  </si>
  <si>
    <t xml:space="preserve"> Feiertagsentschädigung</t>
  </si>
  <si>
    <t xml:space="preserve">Jahresbruttolohn Maximum in SFr.   </t>
  </si>
  <si>
    <t xml:space="preserve">Jahresbruttolohn  Minimum in SFr.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</si>
</sst>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 ;\-#,##0\ "/>
    <numFmt numFmtId="166" formatCode="0.0%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2" fontId="0" fillId="0" borderId="0"/>
  </cellStyleXfs>
  <cellXfs count="155">
    <xf numFmtId="2" fontId="0" fillId="0" borderId="0" xfId="0"/>
    <xf numFmtId="2" fontId="0" fillId="0" borderId="0" xfId="0" applyAlignment="1">
      <alignment vertical="center"/>
    </xf>
    <xf numFmtId="2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2" fontId="0" fillId="0" borderId="1" xfId="0" applyBorder="1" applyAlignment="1"/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164" fontId="1" fillId="3" borderId="2" xfId="0" applyNumberFormat="1" applyFont="1" applyFill="1" applyBorder="1" applyAlignment="1" applyProtection="1">
      <alignment horizontal="center" vertical="center"/>
      <protection locked="0"/>
    </xf>
    <xf numFmtId="1" fontId="9" fillId="3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>
      <alignment vertical="top"/>
    </xf>
    <xf numFmtId="2" fontId="0" fillId="0" borderId="4" xfId="0" applyBorder="1" applyAlignment="1"/>
    <xf numFmtId="2" fontId="0" fillId="0" borderId="5" xfId="0" applyBorder="1" applyAlignment="1"/>
    <xf numFmtId="2" fontId="6" fillId="3" borderId="6" xfId="0" applyFont="1" applyFill="1" applyBorder="1" applyAlignment="1">
      <alignment vertical="center"/>
    </xf>
    <xf numFmtId="49" fontId="0" fillId="0" borderId="7" xfId="0" applyNumberFormat="1" applyBorder="1" applyAlignment="1" applyProtection="1">
      <alignment vertical="top"/>
    </xf>
    <xf numFmtId="49" fontId="0" fillId="0" borderId="8" xfId="0" applyNumberFormat="1" applyBorder="1" applyAlignment="1" applyProtection="1">
      <alignment vertical="top"/>
    </xf>
    <xf numFmtId="2" fontId="0" fillId="0" borderId="9" xfId="0" applyBorder="1" applyAlignment="1" applyProtection="1"/>
    <xf numFmtId="2" fontId="0" fillId="0" borderId="0" xfId="0" applyProtection="1"/>
    <xf numFmtId="49" fontId="0" fillId="0" borderId="0" xfId="0" applyNumberFormat="1" applyAlignment="1" applyProtection="1">
      <alignment vertical="top"/>
    </xf>
    <xf numFmtId="2" fontId="0" fillId="0" borderId="0" xfId="0" applyBorder="1"/>
    <xf numFmtId="2" fontId="12" fillId="0" borderId="15" xfId="0" applyFont="1" applyBorder="1" applyAlignment="1">
      <alignment horizontal="center" vertical="center"/>
    </xf>
    <xf numFmtId="49" fontId="11" fillId="3" borderId="16" xfId="0" applyNumberFormat="1" applyFont="1" applyFill="1" applyBorder="1" applyAlignment="1">
      <alignment vertical="center"/>
    </xf>
    <xf numFmtId="165" fontId="0" fillId="0" borderId="17" xfId="0" applyNumberFormat="1" applyBorder="1" applyAlignment="1" applyProtection="1">
      <alignment horizontal="center"/>
      <protection hidden="1"/>
    </xf>
    <xf numFmtId="165" fontId="0" fillId="0" borderId="18" xfId="0" applyNumberFormat="1" applyBorder="1" applyAlignment="1" applyProtection="1">
      <alignment horizontal="center"/>
      <protection hidden="1"/>
    </xf>
    <xf numFmtId="2" fontId="7" fillId="0" borderId="19" xfId="0" applyFont="1" applyBorder="1" applyAlignment="1" applyProtection="1">
      <alignment horizontal="center" vertical="center" wrapText="1"/>
      <protection hidden="1"/>
    </xf>
    <xf numFmtId="2" fontId="7" fillId="0" borderId="20" xfId="0" applyFont="1" applyBorder="1" applyAlignment="1" applyProtection="1">
      <alignment horizontal="center" vertical="center" wrapText="1"/>
      <protection hidden="1"/>
    </xf>
    <xf numFmtId="166" fontId="1" fillId="6" borderId="21" xfId="0" applyNumberFormat="1" applyFont="1" applyFill="1" applyBorder="1" applyAlignment="1" applyProtection="1">
      <alignment horizontal="center"/>
      <protection hidden="1"/>
    </xf>
    <xf numFmtId="166" fontId="1" fillId="6" borderId="22" xfId="0" applyNumberFormat="1" applyFont="1" applyFill="1" applyBorder="1" applyAlignment="1" applyProtection="1">
      <alignment horizontal="center"/>
      <protection hidden="1"/>
    </xf>
    <xf numFmtId="2" fontId="1" fillId="6" borderId="14" xfId="0" applyFont="1" applyFill="1" applyBorder="1" applyAlignment="1" applyProtection="1">
      <alignment horizontal="center" vertical="center"/>
      <protection hidden="1"/>
    </xf>
    <xf numFmtId="2" fontId="1" fillId="6" borderId="23" xfId="0" applyFont="1" applyFill="1" applyBorder="1" applyAlignment="1" applyProtection="1">
      <alignment horizontal="center" vertical="center"/>
      <protection hidden="1"/>
    </xf>
    <xf numFmtId="2" fontId="5" fillId="6" borderId="11" xfId="0" applyFont="1" applyFill="1" applyBorder="1" applyAlignment="1" applyProtection="1">
      <alignment horizontal="center" vertical="center"/>
      <protection hidden="1"/>
    </xf>
    <xf numFmtId="2" fontId="5" fillId="6" borderId="24" xfId="0" applyFont="1" applyFill="1" applyBorder="1" applyAlignment="1" applyProtection="1">
      <alignment horizontal="center" vertical="center"/>
      <protection hidden="1"/>
    </xf>
    <xf numFmtId="2" fontId="0" fillId="0" borderId="21" xfId="0" applyBorder="1" applyAlignment="1" applyProtection="1">
      <alignment horizontal="center" vertical="center"/>
      <protection hidden="1"/>
    </xf>
    <xf numFmtId="10" fontId="1" fillId="0" borderId="13" xfId="0" applyNumberFormat="1" applyFont="1" applyBorder="1" applyAlignment="1" applyProtection="1">
      <alignment horizontal="center" vertical="center"/>
      <protection hidden="1"/>
    </xf>
    <xf numFmtId="2" fontId="0" fillId="0" borderId="22" xfId="0" applyBorder="1" applyAlignment="1" applyProtection="1">
      <alignment horizontal="center" vertical="center"/>
      <protection hidden="1"/>
    </xf>
    <xf numFmtId="2" fontId="0" fillId="4" borderId="21" xfId="0" applyFill="1" applyBorder="1" applyAlignment="1" applyProtection="1">
      <alignment horizontal="center" vertical="center"/>
      <protection hidden="1"/>
    </xf>
    <xf numFmtId="2" fontId="0" fillId="4" borderId="22" xfId="0" applyFill="1" applyBorder="1" applyAlignment="1" applyProtection="1">
      <alignment horizontal="center" vertical="center"/>
      <protection hidden="1"/>
    </xf>
    <xf numFmtId="2" fontId="1" fillId="4" borderId="14" xfId="0" applyFont="1" applyFill="1" applyBorder="1" applyAlignment="1" applyProtection="1">
      <alignment horizontal="center" vertical="center"/>
      <protection hidden="1"/>
    </xf>
    <xf numFmtId="2" fontId="1" fillId="4" borderId="23" xfId="0" applyFont="1" applyFill="1" applyBorder="1" applyAlignment="1" applyProtection="1">
      <alignment horizontal="center" vertical="center"/>
      <protection hidden="1"/>
    </xf>
    <xf numFmtId="2" fontId="5" fillId="4" borderId="11" xfId="0" applyFont="1" applyFill="1" applyBorder="1" applyAlignment="1" applyProtection="1">
      <alignment horizontal="center" vertical="center"/>
      <protection hidden="1"/>
    </xf>
    <xf numFmtId="2" fontId="5" fillId="4" borderId="24" xfId="0" applyFont="1" applyFill="1" applyBorder="1" applyAlignment="1" applyProtection="1">
      <alignment horizontal="center" vertical="center"/>
      <protection hidden="1"/>
    </xf>
    <xf numFmtId="2" fontId="0" fillId="0" borderId="0" xfId="0" applyProtection="1">
      <protection hidden="1"/>
    </xf>
    <xf numFmtId="10" fontId="0" fillId="0" borderId="2" xfId="0" applyNumberFormat="1" applyBorder="1" applyAlignment="1" applyProtection="1">
      <alignment horizontal="center" vertical="center"/>
      <protection hidden="1"/>
    </xf>
    <xf numFmtId="10" fontId="0" fillId="0" borderId="7" xfId="0" applyNumberFormat="1" applyBorder="1" applyAlignment="1" applyProtection="1">
      <alignment horizontal="center" vertical="center" wrapText="1"/>
      <protection hidden="1"/>
    </xf>
    <xf numFmtId="2" fontId="0" fillId="0" borderId="0" xfId="0" applyAlignment="1" applyProtection="1">
      <protection hidden="1"/>
    </xf>
    <xf numFmtId="2" fontId="3" fillId="0" borderId="28" xfId="0" applyFont="1" applyBorder="1" applyAlignment="1" applyProtection="1">
      <alignment horizontal="right" vertical="center"/>
      <protection hidden="1"/>
    </xf>
    <xf numFmtId="2" fontId="4" fillId="0" borderId="29" xfId="0" applyFont="1" applyBorder="1" applyAlignment="1" applyProtection="1">
      <alignment vertical="center" wrapText="1"/>
      <protection hidden="1"/>
    </xf>
    <xf numFmtId="2" fontId="1" fillId="5" borderId="30" xfId="0" quotePrefix="1" applyFont="1" applyFill="1" applyBorder="1" applyAlignment="1" applyProtection="1">
      <alignment horizontal="center" vertical="center"/>
      <protection hidden="1"/>
    </xf>
    <xf numFmtId="2" fontId="1" fillId="5" borderId="31" xfId="0" applyFont="1" applyFill="1" applyBorder="1" applyAlignment="1" applyProtection="1">
      <alignment horizontal="center" vertical="center"/>
      <protection hidden="1"/>
    </xf>
    <xf numFmtId="2" fontId="1" fillId="5" borderId="28" xfId="0" quotePrefix="1" applyFont="1" applyFill="1" applyBorder="1" applyAlignment="1" applyProtection="1">
      <alignment horizontal="center" vertical="center"/>
      <protection hidden="1"/>
    </xf>
    <xf numFmtId="2" fontId="1" fillId="0" borderId="3" xfId="0" applyFont="1" applyBorder="1" applyAlignment="1" applyProtection="1">
      <alignment horizontal="right"/>
      <protection hidden="1"/>
    </xf>
    <xf numFmtId="2" fontId="10" fillId="0" borderId="5" xfId="0" applyFont="1" applyBorder="1" applyAlignment="1" applyProtection="1">
      <alignment wrapText="1"/>
      <protection hidden="1"/>
    </xf>
    <xf numFmtId="2" fontId="1" fillId="0" borderId="32" xfId="0" applyFont="1" applyBorder="1" applyAlignment="1" applyProtection="1">
      <alignment horizontal="right"/>
      <protection hidden="1"/>
    </xf>
    <xf numFmtId="2" fontId="10" fillId="0" borderId="1" xfId="0" applyFont="1" applyBorder="1" applyAlignment="1" applyProtection="1">
      <alignment wrapText="1"/>
      <protection hidden="1"/>
    </xf>
    <xf numFmtId="49" fontId="0" fillId="6" borderId="25" xfId="0" applyNumberFormat="1" applyFill="1" applyBorder="1" applyAlignment="1" applyProtection="1">
      <alignment vertical="top"/>
      <protection hidden="1"/>
    </xf>
    <xf numFmtId="2" fontId="3" fillId="6" borderId="33" xfId="0" applyFont="1" applyFill="1" applyBorder="1" applyAlignment="1" applyProtection="1">
      <alignment wrapText="1"/>
      <protection hidden="1"/>
    </xf>
    <xf numFmtId="2" fontId="10" fillId="6" borderId="13" xfId="0" applyFont="1" applyFill="1" applyBorder="1" applyAlignment="1" applyProtection="1">
      <alignment wrapText="1"/>
      <protection hidden="1"/>
    </xf>
    <xf numFmtId="49" fontId="0" fillId="6" borderId="25" xfId="0" applyNumberFormat="1" applyFill="1" applyBorder="1" applyAlignment="1" applyProtection="1">
      <alignment horizontal="center" vertical="top"/>
      <protection hidden="1"/>
    </xf>
    <xf numFmtId="2" fontId="0" fillId="6" borderId="14" xfId="0" applyFill="1" applyBorder="1" applyProtection="1">
      <protection hidden="1"/>
    </xf>
    <xf numFmtId="10" fontId="1" fillId="6" borderId="11" xfId="0" applyNumberFormat="1" applyFont="1" applyFill="1" applyBorder="1" applyAlignment="1" applyProtection="1">
      <alignment horizontal="center" vertical="center"/>
      <protection hidden="1"/>
    </xf>
    <xf numFmtId="49" fontId="0" fillId="0" borderId="25" xfId="0" applyNumberFormat="1" applyBorder="1" applyAlignment="1" applyProtection="1">
      <alignment horizontal="center" vertical="top"/>
      <protection hidden="1"/>
    </xf>
    <xf numFmtId="2" fontId="1" fillId="0" borderId="33" xfId="0" applyFont="1" applyBorder="1" applyAlignment="1" applyProtection="1">
      <alignment vertical="top" wrapText="1"/>
      <protection hidden="1"/>
    </xf>
    <xf numFmtId="49" fontId="0" fillId="4" borderId="25" xfId="0" applyNumberFormat="1" applyFill="1" applyBorder="1" applyAlignment="1" applyProtection="1">
      <alignment horizontal="center" vertical="top"/>
      <protection hidden="1"/>
    </xf>
    <xf numFmtId="2" fontId="3" fillId="4" borderId="33" xfId="0" applyFont="1" applyFill="1" applyBorder="1" applyAlignment="1" applyProtection="1">
      <alignment wrapText="1"/>
      <protection hidden="1"/>
    </xf>
    <xf numFmtId="10" fontId="1" fillId="4" borderId="13" xfId="0" applyNumberFormat="1" applyFont="1" applyFill="1" applyBorder="1" applyAlignment="1" applyProtection="1">
      <alignment horizontal="center" vertical="center"/>
      <protection hidden="1"/>
    </xf>
    <xf numFmtId="2" fontId="0" fillId="4" borderId="14" xfId="0" applyFill="1" applyBorder="1" applyProtection="1">
      <protection hidden="1"/>
    </xf>
    <xf numFmtId="10" fontId="1" fillId="4" borderId="11" xfId="0" applyNumberFormat="1" applyFont="1" applyFill="1" applyBorder="1" applyAlignment="1" applyProtection="1">
      <alignment horizontal="center" vertical="center"/>
      <protection hidden="1"/>
    </xf>
    <xf numFmtId="2" fontId="2" fillId="0" borderId="7" xfId="0" applyFont="1" applyBorder="1" applyAlignment="1" applyProtection="1">
      <alignment vertical="center" wrapText="1"/>
      <protection hidden="1"/>
    </xf>
    <xf numFmtId="49" fontId="0" fillId="0" borderId="0" xfId="0" applyNumberFormat="1" applyBorder="1" applyAlignment="1" applyProtection="1">
      <alignment vertical="top"/>
      <protection hidden="1"/>
    </xf>
    <xf numFmtId="2" fontId="0" fillId="0" borderId="0" xfId="0" applyBorder="1" applyAlignment="1" applyProtection="1">
      <protection hidden="1"/>
    </xf>
    <xf numFmtId="2" fontId="0" fillId="0" borderId="0" xfId="0" applyBorder="1" applyProtection="1">
      <protection hidden="1"/>
    </xf>
    <xf numFmtId="2" fontId="3" fillId="2" borderId="13" xfId="0" applyFont="1" applyFill="1" applyBorder="1" applyProtection="1">
      <protection hidden="1"/>
    </xf>
    <xf numFmtId="2" fontId="1" fillId="0" borderId="0" xfId="0" applyFont="1" applyBorder="1" applyAlignment="1" applyProtection="1">
      <alignment vertical="top" wrapText="1"/>
      <protection hidden="1"/>
    </xf>
    <xf numFmtId="2" fontId="0" fillId="0" borderId="0" xfId="0" applyBorder="1" applyAlignment="1" applyProtection="1">
      <alignment vertical="top" wrapText="1"/>
      <protection hidden="1"/>
    </xf>
    <xf numFmtId="2" fontId="8" fillId="0" borderId="0" xfId="0" applyFont="1" applyBorder="1" applyAlignment="1" applyProtection="1">
      <alignment vertical="top" wrapText="1"/>
      <protection hidden="1"/>
    </xf>
    <xf numFmtId="2" fontId="3" fillId="2" borderId="13" xfId="0" applyFont="1" applyFill="1" applyBorder="1" applyAlignment="1" applyProtection="1">
      <alignment vertical="center"/>
      <protection hidden="1"/>
    </xf>
    <xf numFmtId="1" fontId="3" fillId="2" borderId="13" xfId="0" applyNumberFormat="1" applyFont="1" applyFill="1" applyBorder="1" applyAlignment="1" applyProtection="1">
      <alignment horizontal="center" vertical="center"/>
      <protection hidden="1"/>
    </xf>
    <xf numFmtId="2" fontId="3" fillId="2" borderId="13" xfId="0" applyFont="1" applyFill="1" applyBorder="1" applyAlignment="1" applyProtection="1">
      <alignment horizontal="center" vertical="center"/>
      <protection hidden="1"/>
    </xf>
    <xf numFmtId="49" fontId="0" fillId="0" borderId="27" xfId="0" applyNumberFormat="1" applyBorder="1" applyAlignment="1" applyProtection="1">
      <alignment vertical="top"/>
      <protection hidden="1"/>
    </xf>
    <xf numFmtId="2" fontId="3" fillId="2" borderId="34" xfId="0" applyFont="1" applyFill="1" applyBorder="1" applyProtection="1">
      <protection hidden="1"/>
    </xf>
    <xf numFmtId="2" fontId="3" fillId="2" borderId="35" xfId="0" applyFont="1" applyFill="1" applyBorder="1" applyProtection="1">
      <protection hidden="1"/>
    </xf>
    <xf numFmtId="2" fontId="3" fillId="2" borderId="35" xfId="0" applyFont="1" applyFill="1" applyBorder="1" applyAlignment="1" applyProtection="1">
      <alignment horizontal="center"/>
      <protection hidden="1"/>
    </xf>
    <xf numFmtId="2" fontId="3" fillId="2" borderId="36" xfId="0" applyFont="1" applyFill="1" applyBorder="1" applyAlignment="1" applyProtection="1">
      <alignment horizontal="center"/>
      <protection hidden="1"/>
    </xf>
    <xf numFmtId="164" fontId="6" fillId="2" borderId="37" xfId="0" applyNumberFormat="1" applyFont="1" applyFill="1" applyBorder="1" applyProtection="1">
      <protection hidden="1"/>
    </xf>
    <xf numFmtId="1" fontId="6" fillId="2" borderId="38" xfId="0" applyNumberFormat="1" applyFont="1" applyFill="1" applyBorder="1" applyProtection="1">
      <protection hidden="1"/>
    </xf>
    <xf numFmtId="1" fontId="6" fillId="2" borderId="38" xfId="0" applyNumberFormat="1" applyFont="1" applyFill="1" applyBorder="1" applyAlignment="1" applyProtection="1">
      <protection hidden="1"/>
    </xf>
    <xf numFmtId="1" fontId="6" fillId="2" borderId="39" xfId="0" applyNumberFormat="1" applyFont="1" applyFill="1" applyBorder="1" applyProtection="1">
      <protection hidden="1"/>
    </xf>
    <xf numFmtId="164" fontId="6" fillId="2" borderId="40" xfId="0" applyNumberFormat="1" applyFont="1" applyFill="1" applyBorder="1" applyProtection="1">
      <protection hidden="1"/>
    </xf>
    <xf numFmtId="1" fontId="6" fillId="2" borderId="41" xfId="0" applyNumberFormat="1" applyFont="1" applyFill="1" applyBorder="1" applyProtection="1">
      <protection hidden="1"/>
    </xf>
    <xf numFmtId="1" fontId="6" fillId="2" borderId="41" xfId="0" applyNumberFormat="1" applyFont="1" applyFill="1" applyBorder="1" applyAlignment="1" applyProtection="1">
      <protection hidden="1"/>
    </xf>
    <xf numFmtId="1" fontId="6" fillId="2" borderId="42" xfId="0" applyNumberFormat="1" applyFont="1" applyFill="1" applyBorder="1" applyProtection="1">
      <protection hidden="1"/>
    </xf>
    <xf numFmtId="164" fontId="6" fillId="0" borderId="0" xfId="0" applyNumberFormat="1" applyFont="1" applyBorder="1" applyProtection="1">
      <protection hidden="1"/>
    </xf>
    <xf numFmtId="2" fontId="6" fillId="0" borderId="0" xfId="0" applyFont="1" applyBorder="1" applyProtection="1">
      <protection hidden="1"/>
    </xf>
    <xf numFmtId="1" fontId="6" fillId="0" borderId="0" xfId="0" applyNumberFormat="1" applyFont="1" applyBorder="1" applyProtection="1">
      <protection hidden="1"/>
    </xf>
    <xf numFmtId="1" fontId="6" fillId="0" borderId="0" xfId="0" applyNumberFormat="1" applyFont="1" applyBorder="1" applyAlignment="1" applyProtection="1">
      <protection hidden="1"/>
    </xf>
    <xf numFmtId="1" fontId="6" fillId="0" borderId="1" xfId="0" applyNumberFormat="1" applyFont="1" applyBorder="1" applyProtection="1">
      <protection hidden="1"/>
    </xf>
    <xf numFmtId="164" fontId="6" fillId="2" borderId="43" xfId="0" applyNumberFormat="1" applyFont="1" applyFill="1" applyBorder="1" applyProtection="1">
      <protection hidden="1"/>
    </xf>
    <xf numFmtId="2" fontId="6" fillId="2" borderId="33" xfId="0" applyFont="1" applyFill="1" applyBorder="1" applyProtection="1">
      <protection hidden="1"/>
    </xf>
    <xf numFmtId="1" fontId="6" fillId="2" borderId="43" xfId="0" applyNumberFormat="1" applyFont="1" applyFill="1" applyBorder="1" applyProtection="1">
      <protection hidden="1"/>
    </xf>
    <xf numFmtId="1" fontId="6" fillId="2" borderId="43" xfId="0" applyNumberFormat="1" applyFont="1" applyFill="1" applyBorder="1" applyAlignment="1" applyProtection="1">
      <protection hidden="1"/>
    </xf>
    <xf numFmtId="1" fontId="6" fillId="2" borderId="12" xfId="0" applyNumberFormat="1" applyFont="1" applyFill="1" applyBorder="1" applyProtection="1">
      <protection hidden="1"/>
    </xf>
    <xf numFmtId="1" fontId="0" fillId="0" borderId="32" xfId="0" applyNumberFormat="1" applyBorder="1" applyAlignment="1" applyProtection="1">
      <alignment vertical="top"/>
      <protection hidden="1"/>
    </xf>
    <xf numFmtId="164" fontId="0" fillId="0" borderId="0" xfId="0" applyNumberFormat="1" applyBorder="1" applyProtection="1">
      <protection hidden="1"/>
    </xf>
    <xf numFmtId="2" fontId="0" fillId="0" borderId="32" xfId="0" applyBorder="1" applyProtection="1">
      <protection hidden="1"/>
    </xf>
    <xf numFmtId="1" fontId="5" fillId="0" borderId="0" xfId="0" applyNumberFormat="1" applyFont="1" applyBorder="1" applyProtection="1">
      <protection hidden="1"/>
    </xf>
    <xf numFmtId="1" fontId="5" fillId="0" borderId="0" xfId="0" applyNumberFormat="1" applyFont="1" applyBorder="1" applyAlignment="1" applyProtection="1">
      <protection hidden="1"/>
    </xf>
    <xf numFmtId="1" fontId="5" fillId="0" borderId="1" xfId="0" applyNumberFormat="1" applyFont="1" applyBorder="1" applyProtection="1">
      <protection hidden="1"/>
    </xf>
    <xf numFmtId="1" fontId="0" fillId="0" borderId="44" xfId="0" applyNumberFormat="1" applyBorder="1" applyAlignment="1" applyProtection="1">
      <alignment vertical="top"/>
      <protection hidden="1"/>
    </xf>
    <xf numFmtId="164" fontId="0" fillId="0" borderId="26" xfId="0" applyNumberFormat="1" applyBorder="1" applyProtection="1">
      <protection hidden="1"/>
    </xf>
    <xf numFmtId="2" fontId="0" fillId="0" borderId="44" xfId="0" applyBorder="1" applyProtection="1">
      <protection hidden="1"/>
    </xf>
    <xf numFmtId="1" fontId="5" fillId="0" borderId="26" xfId="0" applyNumberFormat="1" applyFont="1" applyBorder="1" applyProtection="1">
      <protection hidden="1"/>
    </xf>
    <xf numFmtId="1" fontId="5" fillId="0" borderId="26" xfId="0" applyNumberFormat="1" applyFont="1" applyBorder="1" applyAlignment="1" applyProtection="1">
      <protection hidden="1"/>
    </xf>
    <xf numFmtId="1" fontId="5" fillId="0" borderId="10" xfId="0" applyNumberFormat="1" applyFont="1" applyBorder="1" applyProtection="1">
      <protection hidden="1"/>
    </xf>
    <xf numFmtId="49" fontId="0" fillId="0" borderId="0" xfId="0" applyNumberFormat="1" applyAlignment="1" applyProtection="1">
      <alignment vertical="top"/>
      <protection hidden="1"/>
    </xf>
    <xf numFmtId="1" fontId="0" fillId="0" borderId="0" xfId="0" applyNumberFormat="1" applyAlignment="1" applyProtection="1">
      <alignment vertical="top"/>
      <protection hidden="1"/>
    </xf>
    <xf numFmtId="1" fontId="0" fillId="2" borderId="33" xfId="0" applyNumberFormat="1" applyFill="1" applyBorder="1" applyAlignment="1" applyProtection="1">
      <alignment vertical="top"/>
      <protection hidden="1"/>
    </xf>
    <xf numFmtId="2" fontId="1" fillId="2" borderId="12" xfId="0" applyFont="1" applyFill="1" applyBorder="1" applyProtection="1">
      <protection hidden="1"/>
    </xf>
    <xf numFmtId="2" fontId="0" fillId="0" borderId="1" xfId="0" applyNumberFormat="1" applyBorder="1" applyProtection="1">
      <protection hidden="1"/>
    </xf>
    <xf numFmtId="2" fontId="0" fillId="0" borderId="10" xfId="0" applyNumberFormat="1" applyBorder="1" applyProtection="1">
      <protection hidden="1"/>
    </xf>
    <xf numFmtId="2" fontId="1" fillId="5" borderId="45" xfId="0" quotePrefix="1" applyFont="1" applyFill="1" applyBorder="1" applyAlignment="1" applyProtection="1">
      <alignment horizontal="center" vertical="center"/>
      <protection hidden="1"/>
    </xf>
    <xf numFmtId="2" fontId="1" fillId="5" borderId="46" xfId="0" applyFont="1" applyFill="1" applyBorder="1" applyAlignment="1" applyProtection="1">
      <alignment horizontal="center" vertical="center"/>
      <protection hidden="1"/>
    </xf>
    <xf numFmtId="165" fontId="0" fillId="0" borderId="47" xfId="0" applyNumberFormat="1" applyBorder="1" applyAlignment="1" applyProtection="1">
      <alignment horizontal="center"/>
      <protection hidden="1"/>
    </xf>
    <xf numFmtId="165" fontId="0" fillId="0" borderId="24" xfId="0" applyNumberFormat="1" applyBorder="1" applyAlignment="1" applyProtection="1">
      <alignment horizontal="center"/>
      <protection hidden="1"/>
    </xf>
    <xf numFmtId="9" fontId="1" fillId="3" borderId="2" xfId="0" applyNumberFormat="1" applyFont="1" applyFill="1" applyBorder="1" applyAlignment="1" applyProtection="1">
      <alignment horizontal="center" vertical="center"/>
      <protection locked="0"/>
    </xf>
    <xf numFmtId="9" fontId="3" fillId="2" borderId="35" xfId="0" applyNumberFormat="1" applyFont="1" applyFill="1" applyBorder="1" applyProtection="1">
      <protection hidden="1"/>
    </xf>
    <xf numFmtId="9" fontId="6" fillId="2" borderId="38" xfId="0" applyNumberFormat="1" applyFont="1" applyFill="1" applyBorder="1" applyProtection="1">
      <protection hidden="1"/>
    </xf>
    <xf numFmtId="9" fontId="6" fillId="2" borderId="41" xfId="0" applyNumberFormat="1" applyFont="1" applyFill="1" applyBorder="1" applyProtection="1">
      <protection hidden="1"/>
    </xf>
    <xf numFmtId="2" fontId="2" fillId="0" borderId="2" xfId="0" applyFont="1" applyBorder="1" applyAlignment="1" applyProtection="1">
      <alignment vertical="center"/>
      <protection hidden="1"/>
    </xf>
    <xf numFmtId="2" fontId="3" fillId="0" borderId="25" xfId="0" applyFont="1" applyBorder="1" applyAlignment="1">
      <alignment horizontal="center" vertical="center"/>
    </xf>
    <xf numFmtId="2" fontId="0" fillId="0" borderId="0" xfId="0"/>
    <xf numFmtId="2" fontId="13" fillId="0" borderId="0" xfId="0" applyFont="1" applyAlignment="1" applyProtection="1">
      <protection hidden="1"/>
    </xf>
    <xf numFmtId="2" fontId="9" fillId="5" borderId="25" xfId="0" applyFont="1" applyFill="1" applyBorder="1" applyAlignment="1">
      <alignment horizontal="center" vertical="center"/>
    </xf>
    <xf numFmtId="2" fontId="0" fillId="5" borderId="0" xfId="0" applyFill="1" applyAlignment="1">
      <alignment horizontal="center" vertical="center"/>
    </xf>
    <xf numFmtId="2" fontId="10" fillId="0" borderId="48" xfId="0" applyFont="1" applyBorder="1" applyAlignment="1" applyProtection="1">
      <alignment vertical="center"/>
      <protection hidden="1"/>
    </xf>
    <xf numFmtId="2" fontId="0" fillId="0" borderId="49" xfId="0" applyBorder="1" applyAlignment="1" applyProtection="1">
      <protection hidden="1"/>
    </xf>
    <xf numFmtId="2" fontId="0" fillId="0" borderId="50" xfId="0" applyBorder="1" applyAlignment="1" applyProtection="1">
      <protection hidden="1"/>
    </xf>
    <xf numFmtId="2" fontId="1" fillId="4" borderId="14" xfId="0" applyFont="1" applyFill="1" applyBorder="1" applyAlignment="1" applyProtection="1">
      <alignment vertical="center" wrapText="1"/>
      <protection hidden="1"/>
    </xf>
    <xf numFmtId="2" fontId="0" fillId="0" borderId="11" xfId="0" applyBorder="1" applyAlignment="1" applyProtection="1">
      <alignment wrapText="1"/>
      <protection hidden="1"/>
    </xf>
    <xf numFmtId="2" fontId="10" fillId="0" borderId="33" xfId="0" applyFont="1" applyBorder="1" applyAlignment="1" applyProtection="1">
      <alignment vertical="center"/>
      <protection hidden="1"/>
    </xf>
    <xf numFmtId="2" fontId="0" fillId="0" borderId="43" xfId="0" applyBorder="1" applyAlignment="1" applyProtection="1">
      <protection hidden="1"/>
    </xf>
    <xf numFmtId="2" fontId="0" fillId="0" borderId="51" xfId="0" applyBorder="1" applyAlignment="1" applyProtection="1">
      <protection hidden="1"/>
    </xf>
    <xf numFmtId="2" fontId="1" fillId="6" borderId="14" xfId="0" applyFont="1" applyFill="1" applyBorder="1" applyAlignment="1" applyProtection="1">
      <alignment vertical="center" wrapText="1"/>
      <protection hidden="1"/>
    </xf>
    <xf numFmtId="2" fontId="0" fillId="0" borderId="25" xfId="0" applyBorder="1" applyAlignment="1" applyProtection="1">
      <protection locked="0"/>
    </xf>
    <xf numFmtId="2" fontId="0" fillId="0" borderId="0" xfId="0" applyAlignment="1" applyProtection="1"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hidden="1"/>
    </xf>
    <xf numFmtId="2" fontId="0" fillId="2" borderId="13" xfId="0" applyFill="1" applyBorder="1" applyAlignment="1" applyProtection="1">
      <protection hidden="1"/>
    </xf>
    <xf numFmtId="10" fontId="3" fillId="7" borderId="13" xfId="0" applyNumberFormat="1" applyFont="1" applyFill="1" applyBorder="1" applyAlignment="1" applyProtection="1">
      <alignment horizontal="center" vertical="center"/>
      <protection hidden="1"/>
    </xf>
    <xf numFmtId="2" fontId="0" fillId="7" borderId="13" xfId="0" applyFill="1" applyBorder="1" applyAlignment="1" applyProtection="1">
      <protection hidden="1"/>
    </xf>
    <xf numFmtId="49" fontId="0" fillId="0" borderId="52" xfId="0" applyNumberFormat="1" applyBorder="1" applyAlignment="1" applyProtection="1">
      <alignment vertical="top"/>
      <protection hidden="1"/>
    </xf>
    <xf numFmtId="2" fontId="0" fillId="0" borderId="53" xfId="0" applyBorder="1" applyAlignment="1" applyProtection="1">
      <alignment vertical="top"/>
      <protection hidden="1"/>
    </xf>
    <xf numFmtId="49" fontId="0" fillId="0" borderId="53" xfId="0" applyNumberFormat="1" applyBorder="1" applyAlignment="1" applyProtection="1">
      <alignment horizontal="center" vertical="top"/>
      <protection hidden="1"/>
    </xf>
    <xf numFmtId="2" fontId="0" fillId="0" borderId="53" xfId="0" applyBorder="1" applyAlignment="1" applyProtection="1">
      <alignment horizontal="center" vertical="top"/>
      <protection hidden="1"/>
    </xf>
    <xf numFmtId="2" fontId="0" fillId="0" borderId="54" xfId="0" applyBorder="1" applyAlignment="1" applyProtection="1">
      <alignment horizontal="center" vertical="top"/>
      <protection hidden="1"/>
    </xf>
    <xf numFmtId="49" fontId="0" fillId="0" borderId="55" xfId="0" applyNumberFormat="1" applyBorder="1" applyAlignment="1" applyProtection="1">
      <alignment vertical="top"/>
    </xf>
    <xf numFmtId="2" fontId="0" fillId="0" borderId="55" xfId="0" applyBorder="1" applyAlignment="1"/>
    <xf numFmtId="2" fontId="3" fillId="0" borderId="33" xfId="0" applyFont="1" applyBorder="1" applyAlignment="1" applyProtection="1">
      <alignment vertical="top"/>
      <protection hidden="1"/>
    </xf>
    <xf numFmtId="2" fontId="0" fillId="0" borderId="12" xfId="0" applyBorder="1" applyAlignment="1" applyProtection="1">
      <protection hidden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I107"/>
  <sheetViews>
    <sheetView tabSelected="1" zoomScale="80" workbookViewId="0">
      <selection activeCell="M25" sqref="M25"/>
    </sheetView>
  </sheetViews>
  <sheetFormatPr baseColWidth="10" defaultRowHeight="12.75" x14ac:dyDescent="0.2"/>
  <cols>
    <col min="1" max="1" width="6.85546875" style="3" customWidth="1"/>
    <col min="2" max="2" width="41.5703125" customWidth="1"/>
    <col min="3" max="3" width="8" customWidth="1"/>
    <col min="4" max="4" width="15.85546875" customWidth="1"/>
    <col min="5" max="5" width="19.140625" customWidth="1"/>
    <col min="6" max="6" width="16.42578125" customWidth="1"/>
    <col min="7" max="7" width="17" customWidth="1"/>
    <col min="8" max="8" width="18.5703125" customWidth="1"/>
    <col min="9" max="9" width="10.85546875" customWidth="1"/>
  </cols>
  <sheetData>
    <row r="1" spans="1:8" ht="9" customHeight="1" thickBot="1" x14ac:dyDescent="0.25">
      <c r="A1" s="8"/>
      <c r="B1" s="9"/>
      <c r="C1" s="9"/>
      <c r="D1" s="9"/>
      <c r="E1" s="9"/>
      <c r="F1" s="9"/>
      <c r="G1" s="9"/>
      <c r="H1" s="10"/>
    </row>
    <row r="2" spans="1:8" ht="23.25" customHeight="1" thickTop="1" x14ac:dyDescent="0.2">
      <c r="A2" s="19" t="s">
        <v>56</v>
      </c>
      <c r="B2" s="11"/>
      <c r="C2" s="18" t="s">
        <v>55</v>
      </c>
      <c r="D2" s="129" t="s">
        <v>66</v>
      </c>
      <c r="E2" s="130"/>
      <c r="F2" s="130"/>
      <c r="G2" s="130"/>
      <c r="H2" s="7">
        <v>2017</v>
      </c>
    </row>
    <row r="3" spans="1:8" ht="19.5" customHeight="1" x14ac:dyDescent="0.2">
      <c r="A3" s="121">
        <v>1</v>
      </c>
      <c r="B3" s="125" t="s">
        <v>87</v>
      </c>
      <c r="C3" s="40"/>
      <c r="D3" s="126" t="s">
        <v>63</v>
      </c>
      <c r="E3" s="127"/>
      <c r="F3" s="127"/>
      <c r="G3" s="127"/>
      <c r="H3" s="4"/>
    </row>
    <row r="4" spans="1:8" ht="18.75" customHeight="1" x14ac:dyDescent="0.2">
      <c r="A4" s="5" t="s">
        <v>18</v>
      </c>
      <c r="B4" s="125" t="s">
        <v>88</v>
      </c>
      <c r="C4" s="40"/>
      <c r="D4" s="140"/>
      <c r="E4" s="141"/>
      <c r="F4" s="141"/>
      <c r="G4" s="141"/>
      <c r="H4" s="141"/>
    </row>
    <row r="5" spans="1:8" ht="16.5" customHeight="1" x14ac:dyDescent="0.2">
      <c r="A5" s="5" t="s">
        <v>12</v>
      </c>
      <c r="B5" s="125" t="s">
        <v>89</v>
      </c>
      <c r="C5" s="40">
        <f>VLOOKUP($A$5,A99:B101,2,FALSE)/100</f>
        <v>8.3299999999999999E-2</v>
      </c>
      <c r="D5" s="140"/>
      <c r="E5" s="141"/>
      <c r="F5" s="141"/>
      <c r="G5" s="141"/>
      <c r="H5" s="141"/>
    </row>
    <row r="6" spans="1:8" ht="16.5" customHeight="1" x14ac:dyDescent="0.2">
      <c r="A6" s="6">
        <v>108.9</v>
      </c>
      <c r="B6" s="125" t="s">
        <v>90</v>
      </c>
      <c r="C6" s="39"/>
      <c r="D6" s="140"/>
      <c r="E6" s="141"/>
      <c r="F6" s="141"/>
      <c r="G6" s="141"/>
      <c r="H6" s="141"/>
    </row>
    <row r="7" spans="1:8" ht="16.5" customHeight="1" thickBot="1" x14ac:dyDescent="0.25">
      <c r="A7" s="12"/>
      <c r="B7" s="65" t="s">
        <v>91</v>
      </c>
      <c r="C7" s="41">
        <v>0.04</v>
      </c>
      <c r="D7" s="140"/>
      <c r="E7" s="141"/>
      <c r="F7" s="141"/>
      <c r="G7" s="141"/>
      <c r="H7" s="141"/>
    </row>
    <row r="8" spans="1:8" ht="6.6" customHeight="1" thickTop="1" thickBot="1" x14ac:dyDescent="0.25">
      <c r="A8" s="151"/>
      <c r="B8" s="152"/>
      <c r="C8" s="152"/>
      <c r="D8" s="152"/>
      <c r="E8" s="152"/>
      <c r="F8" s="152"/>
      <c r="G8" s="152"/>
      <c r="H8" s="152"/>
    </row>
    <row r="9" spans="1:8" s="1" customFormat="1" ht="21.75" customHeight="1" thickTop="1" x14ac:dyDescent="0.2">
      <c r="A9" s="146"/>
      <c r="B9" s="43" t="s">
        <v>61</v>
      </c>
      <c r="C9" s="44"/>
      <c r="D9" s="45" t="s">
        <v>57</v>
      </c>
      <c r="E9" s="46" t="s">
        <v>62</v>
      </c>
      <c r="F9" s="47" t="s">
        <v>58</v>
      </c>
      <c r="G9" s="117" t="s">
        <v>59</v>
      </c>
      <c r="H9" s="118" t="s">
        <v>60</v>
      </c>
    </row>
    <row r="10" spans="1:8" ht="14.45" customHeight="1" x14ac:dyDescent="0.2">
      <c r="A10" s="147"/>
      <c r="B10" s="48" t="s">
        <v>93</v>
      </c>
      <c r="C10" s="49"/>
      <c r="D10" s="20">
        <f>D50*($A$6/$H$45)</f>
        <v>87834</v>
      </c>
      <c r="E10" s="20">
        <f>E50*($A$6/$H$45)</f>
        <v>77500</v>
      </c>
      <c r="F10" s="20">
        <f>F50*($A$6/$H$45)</f>
        <v>67167</v>
      </c>
      <c r="G10" s="20">
        <f>G50*($A$6/$H$45)</f>
        <v>62000</v>
      </c>
      <c r="H10" s="21">
        <f>H50*($A$6/$H$45)</f>
        <v>53733</v>
      </c>
    </row>
    <row r="11" spans="1:8" ht="15.75" customHeight="1" x14ac:dyDescent="0.2">
      <c r="A11" s="147"/>
      <c r="B11" s="50" t="s">
        <v>92</v>
      </c>
      <c r="C11" s="51"/>
      <c r="D11" s="119">
        <f>(D50+D51)*($A$6/$H$45)</f>
        <v>113667</v>
      </c>
      <c r="E11" s="119">
        <f>(E50+E51)*($A$6/$H$45)</f>
        <v>103334</v>
      </c>
      <c r="F11" s="119">
        <f>(F50+F51)*($A$6/$H$45)</f>
        <v>93000</v>
      </c>
      <c r="G11" s="119">
        <f>(G50+G51)*($A$6/$H$45)</f>
        <v>82667</v>
      </c>
      <c r="H11" s="120">
        <f>(H50+H51)*($A$6/$H$45)</f>
        <v>62000</v>
      </c>
    </row>
    <row r="12" spans="1:8" s="2" customFormat="1" ht="18" customHeight="1" x14ac:dyDescent="0.2">
      <c r="A12" s="147"/>
      <c r="B12" s="153" t="s">
        <v>85</v>
      </c>
      <c r="C12" s="154"/>
      <c r="D12" s="22"/>
      <c r="E12" s="22"/>
      <c r="F12" s="22"/>
      <c r="G12" s="22"/>
      <c r="H12" s="23"/>
    </row>
    <row r="13" spans="1:8" s="2" customFormat="1" ht="19.5" customHeight="1" x14ac:dyDescent="0.25">
      <c r="A13" s="52"/>
      <c r="B13" s="53" t="s">
        <v>64</v>
      </c>
      <c r="C13" s="54"/>
      <c r="D13" s="24"/>
      <c r="E13" s="24"/>
      <c r="F13" s="24"/>
      <c r="G13" s="24"/>
      <c r="H13" s="25"/>
    </row>
    <row r="14" spans="1:8" ht="17.25" customHeight="1" x14ac:dyDescent="0.2">
      <c r="A14" s="55">
        <v>1.1000000000000001</v>
      </c>
      <c r="B14" s="139" t="s">
        <v>71</v>
      </c>
      <c r="C14" s="56"/>
      <c r="D14" s="26">
        <f>ROUND(2*(D15*(1+$C$5+$C$7)),1)/2</f>
        <v>137.19999999999999</v>
      </c>
      <c r="E14" s="26">
        <f>ROUND(2*(E15*(1+$C$5+$C$7)),1)/2</f>
        <v>123.25</v>
      </c>
      <c r="F14" s="26">
        <f>ROUND(2*(F15*(1+$C$5+$C$7)),1)/2</f>
        <v>109.35</v>
      </c>
      <c r="G14" s="26">
        <f>ROUND(2*(G15*(1+$C$5+$C$7)),1)/2</f>
        <v>98.6</v>
      </c>
      <c r="H14" s="27">
        <f>ROUND(2*(H15*(1+$C$5+$C$7)),1)/2</f>
        <v>78.45</v>
      </c>
    </row>
    <row r="15" spans="1:8" ht="15.75" customHeight="1" x14ac:dyDescent="0.2">
      <c r="A15" s="55"/>
      <c r="B15" s="135"/>
      <c r="C15" s="57">
        <v>1.1999999999999999E-3</v>
      </c>
      <c r="D15" s="28">
        <f>$C15*(D$50+$C$41*D$51)*$A$6/$H$45</f>
        <v>122.140584</v>
      </c>
      <c r="E15" s="28">
        <f>$C15*(E$50+$C$41*E$51)*$A$6/$H$45</f>
        <v>109.74043199999998</v>
      </c>
      <c r="F15" s="28">
        <f>$C15*(F$50+$C$41*F$51)*$A$6/$H$45</f>
        <v>97.340183999999994</v>
      </c>
      <c r="G15" s="28">
        <f>$C15*(G$50+$C$41*G$51)*$A$6/$H$45</f>
        <v>87.792215999999996</v>
      </c>
      <c r="H15" s="29">
        <f>$C15*(H$50+$C$41*H$51)*$A$6/$H$45</f>
        <v>69.836615999999992</v>
      </c>
    </row>
    <row r="16" spans="1:8" ht="17.25" customHeight="1" x14ac:dyDescent="0.2">
      <c r="A16" s="55">
        <v>1.2</v>
      </c>
      <c r="B16" s="139" t="s">
        <v>69</v>
      </c>
      <c r="C16" s="56"/>
      <c r="D16" s="26">
        <f>ROUND(2*(D17*(1+$C$5+$C$7)),1)/2</f>
        <v>171.5</v>
      </c>
      <c r="E16" s="26">
        <f>ROUND(2*(E17*(1+$C$5+$C$7)),1)/2</f>
        <v>154.1</v>
      </c>
      <c r="F16" s="26">
        <f>ROUND(2*(F17*(1+$C$5+$C$7)),1)/2</f>
        <v>136.69999999999999</v>
      </c>
      <c r="G16" s="26">
        <f>ROUND(2*(G17*(1+$C$5+$C$7)),1)/2</f>
        <v>123.25</v>
      </c>
      <c r="H16" s="27">
        <f>ROUND(2*(H17*(1+$C$5+$C$7)),1)/2</f>
        <v>98.05</v>
      </c>
    </row>
    <row r="17" spans="1:8" ht="21" customHeight="1" x14ac:dyDescent="0.2">
      <c r="A17" s="55"/>
      <c r="B17" s="135"/>
      <c r="C17" s="57">
        <v>1.5E-3</v>
      </c>
      <c r="D17" s="28">
        <f>$C17*(D$50+$C$41*D$51)*$A$6/$H$45</f>
        <v>152.67573000000002</v>
      </c>
      <c r="E17" s="28">
        <f>$C17*(E$50+$C$41*E$51)*$A$6/$H$45</f>
        <v>137.17554000000001</v>
      </c>
      <c r="F17" s="28">
        <f>$C17*(F$50+$C$41*F$51)*$A$6/$H$45</f>
        <v>121.67523000000001</v>
      </c>
      <c r="G17" s="28">
        <f>$C17*(G$50+$C$41*G$51)*$A$6/$H$45</f>
        <v>109.74027</v>
      </c>
      <c r="H17" s="29">
        <f>$C17*(H$50+$C$41*H$51)*$A$6/$H$45</f>
        <v>87.295770000000005</v>
      </c>
    </row>
    <row r="18" spans="1:8" ht="30" customHeight="1" x14ac:dyDescent="0.2">
      <c r="A18" s="55" t="s">
        <v>2</v>
      </c>
      <c r="B18" s="139" t="s">
        <v>79</v>
      </c>
      <c r="C18" s="56"/>
      <c r="D18" s="26">
        <f>ROUND(2*(D19*(1+$C$5+$C$7)),1)/2</f>
        <v>137.19999999999999</v>
      </c>
      <c r="E18" s="26">
        <f>ROUND(2*(E19*(1+$C$5+$C$7)),1)/2</f>
        <v>123.25</v>
      </c>
      <c r="F18" s="26">
        <f>ROUND(2*(F19*(1+$C$5+$C$7)),1)/2</f>
        <v>109.35</v>
      </c>
      <c r="G18" s="26">
        <f>ROUND(2*(G19*(1+$C$5+$C$7)),1)/2</f>
        <v>98.6</v>
      </c>
      <c r="H18" s="27">
        <f>ROUND(2*(H19*(1+$C$5+$C$7)),1)/2</f>
        <v>78.45</v>
      </c>
    </row>
    <row r="19" spans="1:8" ht="12" customHeight="1" x14ac:dyDescent="0.2">
      <c r="A19" s="55"/>
      <c r="B19" s="135"/>
      <c r="C19" s="57">
        <v>1.1999999999999999E-3</v>
      </c>
      <c r="D19" s="28">
        <f>$C19*(D$50+$C$41*D$51)*$A$6/$H$45</f>
        <v>122.140584</v>
      </c>
      <c r="E19" s="28">
        <f>$C19*(E$50+$C$41*E$51)*$A$6/$H$45</f>
        <v>109.74043199999998</v>
      </c>
      <c r="F19" s="28">
        <f>$C19*(F$50+$C$41*F$51)*$A$6/$H$45</f>
        <v>97.340183999999994</v>
      </c>
      <c r="G19" s="28">
        <f>$C19*(G$50+$C$41*G$51)*$A$6/$H$45</f>
        <v>87.792215999999996</v>
      </c>
      <c r="H19" s="29">
        <f>$C19*(H$50+$C$41*H$51)*$A$6/$H$45</f>
        <v>69.836615999999992</v>
      </c>
    </row>
    <row r="20" spans="1:8" ht="18.75" customHeight="1" x14ac:dyDescent="0.2">
      <c r="A20" s="55" t="s">
        <v>3</v>
      </c>
      <c r="B20" s="139" t="s">
        <v>81</v>
      </c>
      <c r="C20" s="56"/>
      <c r="D20" s="26">
        <f>ROUND(2*(D21*(1+$C$5+$C$7)),1)/2</f>
        <v>171.5</v>
      </c>
      <c r="E20" s="26">
        <f>ROUND(2*(E21*(1+$C$5+$C$7)),1)/2</f>
        <v>154.1</v>
      </c>
      <c r="F20" s="26">
        <f>ROUND(2*(F21*(1+$C$5+$C$7)),1)/2</f>
        <v>136.69999999999999</v>
      </c>
      <c r="G20" s="26">
        <f>ROUND(2*(G21*(1+$C$5+$C$7)),1)/2</f>
        <v>123.25</v>
      </c>
      <c r="H20" s="27">
        <f>ROUND(2*(H21*(1+$C$5+$C$7)),1)/2</f>
        <v>98.05</v>
      </c>
    </row>
    <row r="21" spans="1:8" ht="18" customHeight="1" x14ac:dyDescent="0.2">
      <c r="A21" s="55"/>
      <c r="B21" s="135"/>
      <c r="C21" s="57">
        <v>1.5E-3</v>
      </c>
      <c r="D21" s="28">
        <f>$C21*(D$50+$C$41*D$51)*$A$6/$H$45</f>
        <v>152.67573000000002</v>
      </c>
      <c r="E21" s="28">
        <f>$C21*(E$50+$C$41*E$51)*$A$6/$H$45</f>
        <v>137.17554000000001</v>
      </c>
      <c r="F21" s="28">
        <f>$C21*(F$50+$C$41*F$51)*$A$6/$H$45</f>
        <v>121.67523000000001</v>
      </c>
      <c r="G21" s="28">
        <f>$C21*(G$50+$C$41*G$51)*$A$6/$H$45</f>
        <v>109.74027</v>
      </c>
      <c r="H21" s="29">
        <f>$C21*(H$50+$C$41*H$51)*$A$6/$H$45</f>
        <v>87.295770000000005</v>
      </c>
    </row>
    <row r="22" spans="1:8" ht="7.5" customHeight="1" x14ac:dyDescent="0.2">
      <c r="A22" s="58"/>
      <c r="B22" s="59"/>
      <c r="C22" s="31"/>
      <c r="D22" s="30"/>
      <c r="E22" s="30"/>
      <c r="F22" s="31"/>
      <c r="G22" s="30"/>
      <c r="H22" s="32"/>
    </row>
    <row r="23" spans="1:8" ht="17.45" customHeight="1" x14ac:dyDescent="0.25">
      <c r="A23" s="60"/>
      <c r="B23" s="61" t="s">
        <v>65</v>
      </c>
      <c r="C23" s="62"/>
      <c r="D23" s="33"/>
      <c r="E23" s="33"/>
      <c r="F23" s="33"/>
      <c r="G23" s="33"/>
      <c r="H23" s="34"/>
    </row>
    <row r="24" spans="1:8" ht="18" customHeight="1" x14ac:dyDescent="0.2">
      <c r="A24" s="60" t="s">
        <v>4</v>
      </c>
      <c r="B24" s="134" t="s">
        <v>72</v>
      </c>
      <c r="C24" s="63"/>
      <c r="D24" s="35">
        <f>ROUND(2*(D25*(1+$C$5+$C$7)),1)/2</f>
        <v>205.8</v>
      </c>
      <c r="E24" s="35">
        <f>ROUND(2*(E25*(1+$C$5+$C$7)),1)/2</f>
        <v>184.9</v>
      </c>
      <c r="F24" s="35">
        <f>ROUND(2*(F25*(1+$C$5+$C$7)),1)/2</f>
        <v>164</v>
      </c>
      <c r="G24" s="35">
        <f>ROUND(2*(G25*(1+$C$5+$C$7)),1)/2</f>
        <v>147.94999999999999</v>
      </c>
      <c r="H24" s="36">
        <f>ROUND(2*(H25*(1+$C$5+$C$7)),1)/2</f>
        <v>117.65</v>
      </c>
    </row>
    <row r="25" spans="1:8" ht="12.95" customHeight="1" x14ac:dyDescent="0.2">
      <c r="A25" s="60"/>
      <c r="B25" s="135"/>
      <c r="C25" s="64">
        <v>1.8E-3</v>
      </c>
      <c r="D25" s="37">
        <f>$C25*(D$50+$C$41*D$51)*$A$6/$H$45</f>
        <v>183.21087600000001</v>
      </c>
      <c r="E25" s="37">
        <f>$C25*(E$50+$C$41*E$51)*$A$6/$H$45</f>
        <v>164.61064799999997</v>
      </c>
      <c r="F25" s="37">
        <f>$C25*(F$50+$C$41*F$51)*$A$6/$H$45</f>
        <v>146.010276</v>
      </c>
      <c r="G25" s="37">
        <f>$C25*(G$50+$C$41*G$51)*$A$6/$H$45</f>
        <v>131.68832399999999</v>
      </c>
      <c r="H25" s="38">
        <f>$C25*(H$50+$C$41*H$51)*$A$6/$H$45</f>
        <v>104.754924</v>
      </c>
    </row>
    <row r="26" spans="1:8" ht="16.5" customHeight="1" x14ac:dyDescent="0.2">
      <c r="A26" s="60" t="s">
        <v>5</v>
      </c>
      <c r="B26" s="134" t="s">
        <v>70</v>
      </c>
      <c r="C26" s="63"/>
      <c r="D26" s="35">
        <f>ROUND(2*(D27*(1+$C$5+$C$7)),1)/2</f>
        <v>285.85000000000002</v>
      </c>
      <c r="E26" s="35">
        <f>ROUND(2*(E27*(1+$C$5+$C$7)),1)/2</f>
        <v>256.8</v>
      </c>
      <c r="F26" s="35">
        <f>ROUND(2*(F27*(1+$C$5+$C$7)),1)/2</f>
        <v>227.8</v>
      </c>
      <c r="G26" s="35">
        <f>ROUND(2*(G27*(1+$C$5+$C$7)),1)/2</f>
        <v>205.45</v>
      </c>
      <c r="H26" s="36">
        <f>ROUND(2*(H27*(1+$C$5+$C$7)),1)/2</f>
        <v>163.44999999999999</v>
      </c>
    </row>
    <row r="27" spans="1:8" ht="18" customHeight="1" x14ac:dyDescent="0.2">
      <c r="A27" s="60"/>
      <c r="B27" s="135"/>
      <c r="C27" s="64">
        <v>2.5000000000000001E-3</v>
      </c>
      <c r="D27" s="37">
        <f>$C27*(D$50+$C$41*D$51)*$A$6/$H$45</f>
        <v>254.45955000000004</v>
      </c>
      <c r="E27" s="37">
        <f>$C27*(E$50+$C$41*E$51)*$A$6/$H$45</f>
        <v>228.6259</v>
      </c>
      <c r="F27" s="37">
        <f>$C27*(F$50+$C$41*F$51)*$A$6/$H$45</f>
        <v>202.79205000000002</v>
      </c>
      <c r="G27" s="37">
        <f>$C27*(G$50+$C$41*G$51)*$A$6/$H$45</f>
        <v>182.90044999999998</v>
      </c>
      <c r="H27" s="38">
        <f>$C27*(H$50+$C$41*H$51)*$A$6/$H$45</f>
        <v>145.49295000000001</v>
      </c>
    </row>
    <row r="28" spans="1:8" ht="18.75" customHeight="1" x14ac:dyDescent="0.2">
      <c r="A28" s="60" t="s">
        <v>6</v>
      </c>
      <c r="B28" s="134" t="s">
        <v>80</v>
      </c>
      <c r="C28" s="63"/>
      <c r="D28" s="35">
        <f>ROUND(2*(D29*(1+$C$5+$C$7)),1)/2</f>
        <v>148.65</v>
      </c>
      <c r="E28" s="35">
        <f>ROUND(2*(E29*(1+$C$5+$C$7)),1)/2</f>
        <v>133.55000000000001</v>
      </c>
      <c r="F28" s="35">
        <f>ROUND(2*(F29*(1+$C$5+$C$7)),1)/2</f>
        <v>118.45</v>
      </c>
      <c r="G28" s="35">
        <f>ROUND(2*(G29*(1+$C$5+$C$7)),1)/2</f>
        <v>106.85</v>
      </c>
      <c r="H28" s="36">
        <f>ROUND(2*(H29*(1+$C$5+$C$7)),1)/2</f>
        <v>85</v>
      </c>
    </row>
    <row r="29" spans="1:8" ht="24.75" customHeight="1" x14ac:dyDescent="0.2">
      <c r="A29" s="60"/>
      <c r="B29" s="135"/>
      <c r="C29" s="64">
        <v>1.2999999999999999E-3</v>
      </c>
      <c r="D29" s="37">
        <f>$C29*(D$50+$C$41*D$51)*$A$6/$H$45</f>
        <v>132.31896599999999</v>
      </c>
      <c r="E29" s="37">
        <f>$C29*(E$50+$C$41*E$51)*$A$6/$H$45</f>
        <v>118.88546799999999</v>
      </c>
      <c r="F29" s="37">
        <f>$C29*(F$50+$C$41*F$51)*$A$6/$H$45</f>
        <v>105.45186600000001</v>
      </c>
      <c r="G29" s="37">
        <f>$C29*(G$50+$C$41*G$51)*$A$6/$H$45</f>
        <v>95.108233999999982</v>
      </c>
      <c r="H29" s="38">
        <f>$C29*(H$50+$C$41*H$51)*$A$6/$H$45</f>
        <v>75.656334000000001</v>
      </c>
    </row>
    <row r="30" spans="1:8" ht="18" customHeight="1" x14ac:dyDescent="0.2">
      <c r="A30" s="60" t="s">
        <v>7</v>
      </c>
      <c r="B30" s="134" t="s">
        <v>82</v>
      </c>
      <c r="C30" s="63"/>
      <c r="D30" s="35">
        <f>ROUND(2*(D31*(1+$C$5+$C$7)),1)/2</f>
        <v>240.1</v>
      </c>
      <c r="E30" s="35">
        <f>ROUND(2*(E31*(1+$C$5+$C$7)),1)/2</f>
        <v>215.7</v>
      </c>
      <c r="F30" s="35">
        <f>ROUND(2*(F31*(1+$C$5+$C$7)),1)/2</f>
        <v>191.35</v>
      </c>
      <c r="G30" s="35">
        <f>ROUND(2*(G31*(1+$C$5+$C$7)),1)/2</f>
        <v>172.6</v>
      </c>
      <c r="H30" s="36">
        <f>ROUND(2*(H31*(1+$C$5+$C$7)),1)/2</f>
        <v>137.30000000000001</v>
      </c>
    </row>
    <row r="31" spans="1:8" ht="13.5" customHeight="1" x14ac:dyDescent="0.2">
      <c r="A31" s="60"/>
      <c r="B31" s="135"/>
      <c r="C31" s="64">
        <v>2.0999999999999999E-3</v>
      </c>
      <c r="D31" s="37">
        <f>$C31*(D$50+$C$41*D$51)*$A$6/$H$45</f>
        <v>213.74602200000001</v>
      </c>
      <c r="E31" s="37">
        <f>$C31*(E$50+$C$41*E$51)*$A$6/$H$45</f>
        <v>192.04575599999998</v>
      </c>
      <c r="F31" s="37">
        <f>$C31*(F$50+$C$41*F$51)*$A$6/$H$45</f>
        <v>170.34532199999998</v>
      </c>
      <c r="G31" s="37">
        <f>$C31*(G$50+$C$41*G$51)*$A$6/$H$45</f>
        <v>153.63637799999998</v>
      </c>
      <c r="H31" s="38">
        <f>$C31*(H$50+$C$41*H$51)*$A$6/$H$45</f>
        <v>122.21407799999999</v>
      </c>
    </row>
    <row r="32" spans="1:8" ht="7.5" customHeight="1" x14ac:dyDescent="0.2">
      <c r="A32" s="148"/>
      <c r="B32" s="59"/>
      <c r="C32" s="31"/>
      <c r="D32" s="30"/>
      <c r="E32" s="30"/>
      <c r="F32" s="31"/>
      <c r="G32" s="30"/>
      <c r="H32" s="32"/>
    </row>
    <row r="33" spans="1:9" ht="17.45" customHeight="1" x14ac:dyDescent="0.2">
      <c r="A33" s="149"/>
      <c r="B33" s="136" t="s">
        <v>86</v>
      </c>
      <c r="C33" s="137"/>
      <c r="D33" s="137"/>
      <c r="E33" s="137"/>
      <c r="F33" s="137"/>
      <c r="G33" s="137"/>
      <c r="H33" s="138"/>
    </row>
    <row r="34" spans="1:9" ht="15.6" customHeight="1" thickBot="1" x14ac:dyDescent="0.25">
      <c r="A34" s="150"/>
      <c r="B34" s="131" t="s">
        <v>73</v>
      </c>
      <c r="C34" s="132"/>
      <c r="D34" s="132"/>
      <c r="E34" s="132"/>
      <c r="F34" s="132"/>
      <c r="G34" s="132"/>
      <c r="H34" s="133"/>
    </row>
    <row r="35" spans="1:9" ht="21" customHeight="1" thickTop="1" x14ac:dyDescent="0.2">
      <c r="A35" s="13"/>
      <c r="B35" s="14"/>
      <c r="C35" s="14"/>
      <c r="D35" s="14"/>
      <c r="E35" s="14"/>
      <c r="F35" s="14"/>
      <c r="G35" s="14"/>
      <c r="H35" s="14"/>
      <c r="I35" s="17"/>
    </row>
    <row r="36" spans="1:9" s="39" customFormat="1" ht="18" customHeight="1" x14ac:dyDescent="0.2">
      <c r="A36" s="66"/>
      <c r="B36" s="67"/>
      <c r="C36" s="67"/>
      <c r="D36" s="67"/>
      <c r="E36" s="67"/>
      <c r="F36" s="67"/>
      <c r="G36" s="67"/>
      <c r="H36" s="67"/>
      <c r="I36" s="68"/>
    </row>
    <row r="37" spans="1:9" s="39" customFormat="1" ht="21" customHeight="1" x14ac:dyDescent="0.2">
      <c r="A37" s="66"/>
      <c r="B37" s="67"/>
      <c r="C37" s="67"/>
      <c r="D37" s="67"/>
      <c r="E37" s="67"/>
      <c r="F37" s="67"/>
      <c r="G37" s="67"/>
      <c r="H37" s="67"/>
      <c r="I37" s="68"/>
    </row>
    <row r="38" spans="1:9" s="39" customFormat="1" ht="20.25" hidden="1" customHeight="1" x14ac:dyDescent="0.2">
      <c r="A38" s="66"/>
      <c r="B38" s="67"/>
      <c r="C38" s="67"/>
      <c r="D38" s="67"/>
      <c r="E38" s="67"/>
      <c r="F38" s="67"/>
      <c r="G38" s="67"/>
      <c r="H38" s="67"/>
    </row>
    <row r="39" spans="1:9" s="39" customFormat="1" ht="20.25" hidden="1" customHeight="1" x14ac:dyDescent="0.2">
      <c r="A39" s="66"/>
      <c r="B39" s="67"/>
      <c r="C39" s="67"/>
      <c r="D39" s="67"/>
      <c r="E39" s="67"/>
      <c r="F39" s="67"/>
      <c r="G39" s="67"/>
      <c r="H39" s="67"/>
    </row>
    <row r="40" spans="1:9" s="39" customFormat="1" ht="18" hidden="1" customHeight="1" x14ac:dyDescent="0.2">
      <c r="A40" s="66"/>
      <c r="B40" s="70"/>
      <c r="C40" s="71"/>
      <c r="D40" s="71"/>
      <c r="E40" s="42"/>
      <c r="F40" s="42"/>
      <c r="G40" s="42"/>
      <c r="H40" s="68"/>
    </row>
    <row r="41" spans="1:9" s="39" customFormat="1" ht="18" hidden="1" customHeight="1" x14ac:dyDescent="0.25">
      <c r="A41" s="66"/>
      <c r="B41" s="69" t="s">
        <v>75</v>
      </c>
      <c r="C41" s="144">
        <f>VLOOKUP(A4,A54:H94,2,FALSE)/100</f>
        <v>0.54</v>
      </c>
      <c r="D41" s="145"/>
      <c r="E41" s="42" t="s">
        <v>76</v>
      </c>
      <c r="F41" s="42"/>
      <c r="G41" s="42"/>
      <c r="H41" s="68"/>
    </row>
    <row r="42" spans="1:9" s="39" customFormat="1" ht="18.75" hidden="1" customHeight="1" x14ac:dyDescent="0.2">
      <c r="A42" s="66"/>
      <c r="B42" s="70"/>
      <c r="C42" s="71"/>
      <c r="D42" s="71"/>
      <c r="E42" s="42"/>
      <c r="F42" s="42"/>
      <c r="G42" s="42"/>
      <c r="H42" s="68"/>
    </row>
    <row r="43" spans="1:9" s="39" customFormat="1" ht="23.25" hidden="1" customHeight="1" x14ac:dyDescent="0.2">
      <c r="A43" s="66"/>
      <c r="B43" s="72" t="s">
        <v>77</v>
      </c>
      <c r="C43" s="71"/>
      <c r="D43" s="71"/>
      <c r="E43" s="42"/>
      <c r="F43" s="42"/>
      <c r="G43" s="42"/>
      <c r="H43" s="68"/>
    </row>
    <row r="44" spans="1:9" s="39" customFormat="1" ht="11.25" hidden="1" customHeight="1" x14ac:dyDescent="0.2">
      <c r="A44" s="66"/>
      <c r="C44" s="71"/>
      <c r="D44" s="71"/>
      <c r="E44" s="42"/>
      <c r="F44" s="42"/>
      <c r="G44" s="42"/>
      <c r="H44" s="68"/>
    </row>
    <row r="45" spans="1:9" s="39" customFormat="1" ht="18" hidden="1" customHeight="1" x14ac:dyDescent="0.2">
      <c r="A45" s="66"/>
      <c r="B45" s="73" t="s">
        <v>1</v>
      </c>
      <c r="C45" s="142">
        <v>2184</v>
      </c>
      <c r="D45" s="143"/>
      <c r="F45" s="73" t="s">
        <v>0</v>
      </c>
      <c r="G45" s="74">
        <v>2009</v>
      </c>
      <c r="H45" s="75">
        <v>108.9</v>
      </c>
    </row>
    <row r="46" spans="1:9" s="39" customFormat="1" hidden="1" x14ac:dyDescent="0.2">
      <c r="A46" s="66"/>
      <c r="B46" s="68"/>
      <c r="D46" s="68"/>
      <c r="E46" s="68"/>
      <c r="F46" s="68"/>
      <c r="G46" s="68"/>
    </row>
    <row r="47" spans="1:9" s="39" customFormat="1" ht="15.75" hidden="1" x14ac:dyDescent="0.25">
      <c r="A47" s="76"/>
      <c r="B47" s="77" t="s">
        <v>67</v>
      </c>
      <c r="C47" s="78"/>
      <c r="D47" s="79" t="s">
        <v>49</v>
      </c>
      <c r="E47" s="79" t="s">
        <v>50</v>
      </c>
      <c r="F47" s="79" t="s">
        <v>51</v>
      </c>
      <c r="G47" s="79" t="s">
        <v>52</v>
      </c>
      <c r="H47" s="80" t="s">
        <v>53</v>
      </c>
    </row>
    <row r="48" spans="1:9" s="39" customFormat="1" ht="15.75" hidden="1" x14ac:dyDescent="0.25">
      <c r="A48" s="76"/>
      <c r="B48" s="81" t="s">
        <v>83</v>
      </c>
      <c r="C48" s="122">
        <v>1</v>
      </c>
      <c r="D48" s="82">
        <v>87834</v>
      </c>
      <c r="E48" s="83">
        <v>77500</v>
      </c>
      <c r="F48" s="82">
        <v>67167</v>
      </c>
      <c r="G48" s="82">
        <v>62000</v>
      </c>
      <c r="H48" s="84">
        <v>53733</v>
      </c>
    </row>
    <row r="49" spans="1:8" s="39" customFormat="1" ht="15.75" hidden="1" x14ac:dyDescent="0.25">
      <c r="A49" s="76"/>
      <c r="B49" s="85" t="s">
        <v>84</v>
      </c>
      <c r="C49" s="122">
        <v>1</v>
      </c>
      <c r="D49" s="86">
        <v>25833</v>
      </c>
      <c r="E49" s="87">
        <v>25834</v>
      </c>
      <c r="F49" s="86">
        <v>25833</v>
      </c>
      <c r="G49" s="86">
        <v>20667</v>
      </c>
      <c r="H49" s="88">
        <v>8267</v>
      </c>
    </row>
    <row r="50" spans="1:8" s="39" customFormat="1" ht="15" hidden="1" x14ac:dyDescent="0.2">
      <c r="A50" s="76"/>
      <c r="B50" s="81" t="s">
        <v>83</v>
      </c>
      <c r="C50" s="123">
        <f>IF(OR(A3&gt;1.05,A3&lt;0.95),0,A3)</f>
        <v>1</v>
      </c>
      <c r="D50" s="82">
        <f t="shared" ref="D50:H51" si="0">D48*$C$50</f>
        <v>87834</v>
      </c>
      <c r="E50" s="82">
        <f t="shared" si="0"/>
        <v>77500</v>
      </c>
      <c r="F50" s="82">
        <f t="shared" si="0"/>
        <v>67167</v>
      </c>
      <c r="G50" s="82">
        <f t="shared" si="0"/>
        <v>62000</v>
      </c>
      <c r="H50" s="82">
        <f t="shared" si="0"/>
        <v>53733</v>
      </c>
    </row>
    <row r="51" spans="1:8" s="39" customFormat="1" ht="15" hidden="1" x14ac:dyDescent="0.2">
      <c r="A51" s="76"/>
      <c r="B51" s="85" t="s">
        <v>84</v>
      </c>
      <c r="C51" s="124">
        <f>C50</f>
        <v>1</v>
      </c>
      <c r="D51" s="82">
        <f t="shared" si="0"/>
        <v>25833</v>
      </c>
      <c r="E51" s="82">
        <f t="shared" si="0"/>
        <v>25834</v>
      </c>
      <c r="F51" s="82">
        <f t="shared" si="0"/>
        <v>25833</v>
      </c>
      <c r="G51" s="82">
        <f t="shared" si="0"/>
        <v>20667</v>
      </c>
      <c r="H51" s="82">
        <f t="shared" si="0"/>
        <v>8267</v>
      </c>
    </row>
    <row r="52" spans="1:8" s="39" customFormat="1" ht="15" hidden="1" x14ac:dyDescent="0.2">
      <c r="A52" s="76"/>
      <c r="B52" s="89"/>
      <c r="C52" s="90"/>
      <c r="D52" s="91"/>
      <c r="E52" s="92"/>
      <c r="F52" s="91"/>
      <c r="G52" s="91"/>
      <c r="H52" s="93"/>
    </row>
    <row r="53" spans="1:8" s="39" customFormat="1" ht="15" hidden="1" x14ac:dyDescent="0.2">
      <c r="A53" s="76"/>
      <c r="B53" s="94" t="s">
        <v>68</v>
      </c>
      <c r="C53" s="95"/>
      <c r="D53" s="96" t="s">
        <v>74</v>
      </c>
      <c r="E53" s="97"/>
      <c r="F53" s="96"/>
      <c r="G53" s="96"/>
      <c r="H53" s="98"/>
    </row>
    <row r="54" spans="1:8" s="39" customFormat="1" hidden="1" x14ac:dyDescent="0.2">
      <c r="A54" s="99" t="s">
        <v>8</v>
      </c>
      <c r="B54" s="100">
        <v>0</v>
      </c>
      <c r="C54" s="101"/>
      <c r="D54" s="102">
        <f t="shared" ref="D54:H63" si="1">D$50+D$51*$B54/100</f>
        <v>87834</v>
      </c>
      <c r="E54" s="103">
        <f t="shared" si="1"/>
        <v>77500</v>
      </c>
      <c r="F54" s="102">
        <f t="shared" si="1"/>
        <v>67167</v>
      </c>
      <c r="G54" s="102">
        <f t="shared" si="1"/>
        <v>62000</v>
      </c>
      <c r="H54" s="104">
        <f t="shared" si="1"/>
        <v>53733</v>
      </c>
    </row>
    <row r="55" spans="1:8" s="39" customFormat="1" hidden="1" x14ac:dyDescent="0.2">
      <c r="A55" s="99" t="s">
        <v>9</v>
      </c>
      <c r="B55" s="100">
        <v>6</v>
      </c>
      <c r="C55" s="101"/>
      <c r="D55" s="102">
        <f t="shared" si="1"/>
        <v>89383.98</v>
      </c>
      <c r="E55" s="103">
        <f t="shared" si="1"/>
        <v>79050.039999999994</v>
      </c>
      <c r="F55" s="102">
        <f t="shared" si="1"/>
        <v>68716.98</v>
      </c>
      <c r="G55" s="102">
        <f t="shared" si="1"/>
        <v>63240.02</v>
      </c>
      <c r="H55" s="104">
        <f t="shared" si="1"/>
        <v>54229.02</v>
      </c>
    </row>
    <row r="56" spans="1:8" s="39" customFormat="1" hidden="1" x14ac:dyDescent="0.2">
      <c r="A56" s="99" t="s">
        <v>10</v>
      </c>
      <c r="B56" s="100">
        <v>12</v>
      </c>
      <c r="C56" s="101"/>
      <c r="D56" s="102">
        <f t="shared" si="1"/>
        <v>90933.96</v>
      </c>
      <c r="E56" s="103">
        <f t="shared" si="1"/>
        <v>80600.08</v>
      </c>
      <c r="F56" s="102">
        <f t="shared" si="1"/>
        <v>70266.960000000006</v>
      </c>
      <c r="G56" s="102">
        <f t="shared" si="1"/>
        <v>64480.04</v>
      </c>
      <c r="H56" s="104">
        <f t="shared" si="1"/>
        <v>54725.04</v>
      </c>
    </row>
    <row r="57" spans="1:8" s="39" customFormat="1" hidden="1" x14ac:dyDescent="0.2">
      <c r="A57" s="99" t="s">
        <v>11</v>
      </c>
      <c r="B57" s="100">
        <v>18</v>
      </c>
      <c r="C57" s="101"/>
      <c r="D57" s="102">
        <f t="shared" si="1"/>
        <v>92483.94</v>
      </c>
      <c r="E57" s="103">
        <f t="shared" si="1"/>
        <v>82150.12</v>
      </c>
      <c r="F57" s="102">
        <f t="shared" si="1"/>
        <v>71816.94</v>
      </c>
      <c r="G57" s="102">
        <f t="shared" si="1"/>
        <v>65720.06</v>
      </c>
      <c r="H57" s="104">
        <f t="shared" si="1"/>
        <v>55221.06</v>
      </c>
    </row>
    <row r="58" spans="1:8" s="39" customFormat="1" hidden="1" x14ac:dyDescent="0.2">
      <c r="A58" s="99" t="s">
        <v>12</v>
      </c>
      <c r="B58" s="100">
        <v>24</v>
      </c>
      <c r="C58" s="101"/>
      <c r="D58" s="102">
        <f t="shared" si="1"/>
        <v>94033.919999999998</v>
      </c>
      <c r="E58" s="103">
        <f t="shared" si="1"/>
        <v>83700.160000000003</v>
      </c>
      <c r="F58" s="102">
        <f t="shared" si="1"/>
        <v>73366.92</v>
      </c>
      <c r="G58" s="102">
        <f t="shared" si="1"/>
        <v>66960.08</v>
      </c>
      <c r="H58" s="104">
        <f t="shared" si="1"/>
        <v>55717.08</v>
      </c>
    </row>
    <row r="59" spans="1:8" s="39" customFormat="1" hidden="1" x14ac:dyDescent="0.2">
      <c r="A59" s="99" t="s">
        <v>13</v>
      </c>
      <c r="B59" s="100">
        <v>30</v>
      </c>
      <c r="C59" s="101"/>
      <c r="D59" s="102">
        <f t="shared" si="1"/>
        <v>95583.9</v>
      </c>
      <c r="E59" s="103">
        <f t="shared" si="1"/>
        <v>85250.2</v>
      </c>
      <c r="F59" s="102">
        <f t="shared" si="1"/>
        <v>74916.899999999994</v>
      </c>
      <c r="G59" s="102">
        <f t="shared" si="1"/>
        <v>68200.100000000006</v>
      </c>
      <c r="H59" s="104">
        <f t="shared" si="1"/>
        <v>56213.1</v>
      </c>
    </row>
    <row r="60" spans="1:8" s="39" customFormat="1" hidden="1" x14ac:dyDescent="0.2">
      <c r="A60" s="99" t="s">
        <v>14</v>
      </c>
      <c r="B60" s="100">
        <v>35</v>
      </c>
      <c r="C60" s="101"/>
      <c r="D60" s="102">
        <f t="shared" si="1"/>
        <v>96875.55</v>
      </c>
      <c r="E60" s="103">
        <f t="shared" si="1"/>
        <v>86541.9</v>
      </c>
      <c r="F60" s="102">
        <f t="shared" si="1"/>
        <v>76208.55</v>
      </c>
      <c r="G60" s="102">
        <f t="shared" si="1"/>
        <v>69233.45</v>
      </c>
      <c r="H60" s="104">
        <f t="shared" si="1"/>
        <v>56626.45</v>
      </c>
    </row>
    <row r="61" spans="1:8" s="39" customFormat="1" hidden="1" x14ac:dyDescent="0.2">
      <c r="A61" s="99" t="s">
        <v>15</v>
      </c>
      <c r="B61" s="100">
        <v>40</v>
      </c>
      <c r="C61" s="101"/>
      <c r="D61" s="102">
        <f t="shared" si="1"/>
        <v>98167.2</v>
      </c>
      <c r="E61" s="103">
        <f t="shared" si="1"/>
        <v>87833.600000000006</v>
      </c>
      <c r="F61" s="102">
        <f t="shared" si="1"/>
        <v>77500.2</v>
      </c>
      <c r="G61" s="102">
        <f t="shared" si="1"/>
        <v>70266.8</v>
      </c>
      <c r="H61" s="104">
        <f t="shared" si="1"/>
        <v>57039.8</v>
      </c>
    </row>
    <row r="62" spans="1:8" s="39" customFormat="1" hidden="1" x14ac:dyDescent="0.2">
      <c r="A62" s="99" t="s">
        <v>16</v>
      </c>
      <c r="B62" s="100">
        <v>45</v>
      </c>
      <c r="C62" s="101"/>
      <c r="D62" s="102">
        <f t="shared" si="1"/>
        <v>99458.85</v>
      </c>
      <c r="E62" s="103">
        <f t="shared" si="1"/>
        <v>89125.3</v>
      </c>
      <c r="F62" s="102">
        <f t="shared" si="1"/>
        <v>78791.850000000006</v>
      </c>
      <c r="G62" s="102">
        <f t="shared" si="1"/>
        <v>71300.149999999994</v>
      </c>
      <c r="H62" s="104">
        <f t="shared" si="1"/>
        <v>57453.15</v>
      </c>
    </row>
    <row r="63" spans="1:8" s="39" customFormat="1" ht="10.5" hidden="1" customHeight="1" x14ac:dyDescent="0.2">
      <c r="A63" s="99" t="s">
        <v>17</v>
      </c>
      <c r="B63" s="100">
        <v>50</v>
      </c>
      <c r="C63" s="101"/>
      <c r="D63" s="102">
        <f t="shared" si="1"/>
        <v>100750.5</v>
      </c>
      <c r="E63" s="103">
        <f t="shared" si="1"/>
        <v>90417</v>
      </c>
      <c r="F63" s="102">
        <f t="shared" si="1"/>
        <v>80083.5</v>
      </c>
      <c r="G63" s="102">
        <f t="shared" si="1"/>
        <v>72333.5</v>
      </c>
      <c r="H63" s="104">
        <f t="shared" si="1"/>
        <v>57866.5</v>
      </c>
    </row>
    <row r="64" spans="1:8" s="39" customFormat="1" hidden="1" x14ac:dyDescent="0.2">
      <c r="A64" s="99" t="s">
        <v>18</v>
      </c>
      <c r="B64" s="100">
        <v>54</v>
      </c>
      <c r="C64" s="101"/>
      <c r="D64" s="102">
        <f t="shared" ref="D64:H73" si="2">D$50+D$51*$B64/100</f>
        <v>101783.82</v>
      </c>
      <c r="E64" s="103">
        <f t="shared" si="2"/>
        <v>91450.36</v>
      </c>
      <c r="F64" s="102">
        <f t="shared" si="2"/>
        <v>81116.820000000007</v>
      </c>
      <c r="G64" s="102">
        <f t="shared" si="2"/>
        <v>73160.179999999993</v>
      </c>
      <c r="H64" s="104">
        <f t="shared" si="2"/>
        <v>58197.18</v>
      </c>
    </row>
    <row r="65" spans="1:8" s="39" customFormat="1" hidden="1" x14ac:dyDescent="0.2">
      <c r="A65" s="99" t="s">
        <v>19</v>
      </c>
      <c r="B65" s="100">
        <v>58</v>
      </c>
      <c r="C65" s="101"/>
      <c r="D65" s="102">
        <f t="shared" si="2"/>
        <v>102817.14</v>
      </c>
      <c r="E65" s="103">
        <f t="shared" si="2"/>
        <v>92483.72</v>
      </c>
      <c r="F65" s="102">
        <f t="shared" si="2"/>
        <v>82150.14</v>
      </c>
      <c r="G65" s="102">
        <f t="shared" si="2"/>
        <v>73986.86</v>
      </c>
      <c r="H65" s="104">
        <f t="shared" si="2"/>
        <v>58527.86</v>
      </c>
    </row>
    <row r="66" spans="1:8" s="39" customFormat="1" hidden="1" x14ac:dyDescent="0.2">
      <c r="A66" s="99" t="s">
        <v>20</v>
      </c>
      <c r="B66" s="100">
        <v>62</v>
      </c>
      <c r="C66" s="101"/>
      <c r="D66" s="102">
        <f t="shared" si="2"/>
        <v>103850.45999999999</v>
      </c>
      <c r="E66" s="103">
        <f t="shared" si="2"/>
        <v>93517.08</v>
      </c>
      <c r="F66" s="102">
        <f t="shared" si="2"/>
        <v>83183.459999999992</v>
      </c>
      <c r="G66" s="102">
        <f t="shared" si="2"/>
        <v>74813.540000000008</v>
      </c>
      <c r="H66" s="104">
        <f t="shared" si="2"/>
        <v>58858.54</v>
      </c>
    </row>
    <row r="67" spans="1:8" s="39" customFormat="1" hidden="1" x14ac:dyDescent="0.2">
      <c r="A67" s="99" t="s">
        <v>21</v>
      </c>
      <c r="B67" s="100">
        <v>65</v>
      </c>
      <c r="C67" s="101"/>
      <c r="D67" s="102">
        <f t="shared" si="2"/>
        <v>104625.45</v>
      </c>
      <c r="E67" s="103">
        <f t="shared" si="2"/>
        <v>94292.1</v>
      </c>
      <c r="F67" s="102">
        <f t="shared" si="2"/>
        <v>83958.45</v>
      </c>
      <c r="G67" s="102">
        <f t="shared" si="2"/>
        <v>75433.55</v>
      </c>
      <c r="H67" s="104">
        <f t="shared" si="2"/>
        <v>59106.55</v>
      </c>
    </row>
    <row r="68" spans="1:8" s="39" customFormat="1" hidden="1" x14ac:dyDescent="0.2">
      <c r="A68" s="99" t="s">
        <v>22</v>
      </c>
      <c r="B68" s="100">
        <v>68</v>
      </c>
      <c r="C68" s="101"/>
      <c r="D68" s="102">
        <f t="shared" si="2"/>
        <v>105400.44</v>
      </c>
      <c r="E68" s="103">
        <f t="shared" si="2"/>
        <v>95067.12</v>
      </c>
      <c r="F68" s="102">
        <f t="shared" si="2"/>
        <v>84733.440000000002</v>
      </c>
      <c r="G68" s="102">
        <f t="shared" si="2"/>
        <v>76053.56</v>
      </c>
      <c r="H68" s="104">
        <f t="shared" si="2"/>
        <v>59354.559999999998</v>
      </c>
    </row>
    <row r="69" spans="1:8" s="39" customFormat="1" hidden="1" x14ac:dyDescent="0.2">
      <c r="A69" s="99" t="s">
        <v>23</v>
      </c>
      <c r="B69" s="100">
        <v>71</v>
      </c>
      <c r="C69" s="101"/>
      <c r="D69" s="102">
        <f t="shared" si="2"/>
        <v>106175.43</v>
      </c>
      <c r="E69" s="103">
        <f t="shared" si="2"/>
        <v>95842.14</v>
      </c>
      <c r="F69" s="102">
        <f t="shared" si="2"/>
        <v>85508.43</v>
      </c>
      <c r="G69" s="102">
        <f t="shared" si="2"/>
        <v>76673.570000000007</v>
      </c>
      <c r="H69" s="104">
        <f t="shared" si="2"/>
        <v>59602.57</v>
      </c>
    </row>
    <row r="70" spans="1:8" s="39" customFormat="1" hidden="1" x14ac:dyDescent="0.2">
      <c r="A70" s="99" t="s">
        <v>24</v>
      </c>
      <c r="B70" s="100">
        <v>74</v>
      </c>
      <c r="C70" s="101"/>
      <c r="D70" s="102">
        <f t="shared" si="2"/>
        <v>106950.42</v>
      </c>
      <c r="E70" s="103">
        <f t="shared" si="2"/>
        <v>96617.16</v>
      </c>
      <c r="F70" s="102">
        <f t="shared" si="2"/>
        <v>86283.42</v>
      </c>
      <c r="G70" s="102">
        <f t="shared" si="2"/>
        <v>77293.58</v>
      </c>
      <c r="H70" s="104">
        <f t="shared" si="2"/>
        <v>59850.58</v>
      </c>
    </row>
    <row r="71" spans="1:8" s="39" customFormat="1" hidden="1" x14ac:dyDescent="0.2">
      <c r="A71" s="99" t="s">
        <v>25</v>
      </c>
      <c r="B71" s="100">
        <v>76</v>
      </c>
      <c r="C71" s="101"/>
      <c r="D71" s="102">
        <f t="shared" si="2"/>
        <v>107467.08</v>
      </c>
      <c r="E71" s="103">
        <f t="shared" si="2"/>
        <v>97133.84</v>
      </c>
      <c r="F71" s="102">
        <f t="shared" si="2"/>
        <v>86800.08</v>
      </c>
      <c r="G71" s="102">
        <f t="shared" si="2"/>
        <v>77706.92</v>
      </c>
      <c r="H71" s="104">
        <f t="shared" si="2"/>
        <v>60015.92</v>
      </c>
    </row>
    <row r="72" spans="1:8" s="39" customFormat="1" hidden="1" x14ac:dyDescent="0.2">
      <c r="A72" s="99" t="s">
        <v>26</v>
      </c>
      <c r="B72" s="100">
        <v>78</v>
      </c>
      <c r="C72" s="101"/>
      <c r="D72" s="102">
        <f t="shared" si="2"/>
        <v>107983.74</v>
      </c>
      <c r="E72" s="103">
        <f t="shared" si="2"/>
        <v>97650.52</v>
      </c>
      <c r="F72" s="102">
        <f t="shared" si="2"/>
        <v>87316.74</v>
      </c>
      <c r="G72" s="102">
        <f t="shared" si="2"/>
        <v>78120.259999999995</v>
      </c>
      <c r="H72" s="104">
        <f t="shared" si="2"/>
        <v>60181.26</v>
      </c>
    </row>
    <row r="73" spans="1:8" s="39" customFormat="1" hidden="1" x14ac:dyDescent="0.2">
      <c r="A73" s="99" t="s">
        <v>27</v>
      </c>
      <c r="B73" s="100">
        <v>80</v>
      </c>
      <c r="C73" s="101"/>
      <c r="D73" s="102">
        <f t="shared" si="2"/>
        <v>108500.4</v>
      </c>
      <c r="E73" s="103">
        <f t="shared" si="2"/>
        <v>98167.2</v>
      </c>
      <c r="F73" s="102">
        <f t="shared" si="2"/>
        <v>87833.4</v>
      </c>
      <c r="G73" s="102">
        <f t="shared" si="2"/>
        <v>78533.600000000006</v>
      </c>
      <c r="H73" s="104">
        <f t="shared" si="2"/>
        <v>60346.6</v>
      </c>
    </row>
    <row r="74" spans="1:8" s="39" customFormat="1" hidden="1" x14ac:dyDescent="0.2">
      <c r="A74" s="99" t="s">
        <v>28</v>
      </c>
      <c r="B74" s="100">
        <v>81.5</v>
      </c>
      <c r="C74" s="101"/>
      <c r="D74" s="102">
        <f t="shared" ref="D74:H83" si="3">D$50+D$51*$B74/100</f>
        <v>108887.895</v>
      </c>
      <c r="E74" s="103">
        <f t="shared" si="3"/>
        <v>98554.709999999992</v>
      </c>
      <c r="F74" s="102">
        <f t="shared" si="3"/>
        <v>88220.895000000004</v>
      </c>
      <c r="G74" s="102">
        <f t="shared" si="3"/>
        <v>78843.604999999996</v>
      </c>
      <c r="H74" s="104">
        <f t="shared" si="3"/>
        <v>60470.604999999996</v>
      </c>
    </row>
    <row r="75" spans="1:8" s="39" customFormat="1" hidden="1" x14ac:dyDescent="0.2">
      <c r="A75" s="99" t="s">
        <v>29</v>
      </c>
      <c r="B75" s="100">
        <v>83</v>
      </c>
      <c r="C75" s="101"/>
      <c r="D75" s="102">
        <f t="shared" si="3"/>
        <v>109275.39</v>
      </c>
      <c r="E75" s="103">
        <f t="shared" si="3"/>
        <v>98942.22</v>
      </c>
      <c r="F75" s="102">
        <f t="shared" si="3"/>
        <v>88608.39</v>
      </c>
      <c r="G75" s="102">
        <f t="shared" si="3"/>
        <v>79153.61</v>
      </c>
      <c r="H75" s="104">
        <f t="shared" si="3"/>
        <v>60594.61</v>
      </c>
    </row>
    <row r="76" spans="1:8" s="39" customFormat="1" hidden="1" x14ac:dyDescent="0.2">
      <c r="A76" s="99" t="s">
        <v>30</v>
      </c>
      <c r="B76" s="100">
        <v>84.5</v>
      </c>
      <c r="C76" s="101"/>
      <c r="D76" s="102">
        <f t="shared" si="3"/>
        <v>109662.88499999999</v>
      </c>
      <c r="E76" s="103">
        <f t="shared" si="3"/>
        <v>99329.73</v>
      </c>
      <c r="F76" s="102">
        <f t="shared" si="3"/>
        <v>88995.884999999995</v>
      </c>
      <c r="G76" s="102">
        <f t="shared" si="3"/>
        <v>79463.615000000005</v>
      </c>
      <c r="H76" s="104">
        <f t="shared" si="3"/>
        <v>60718.614999999998</v>
      </c>
    </row>
    <row r="77" spans="1:8" s="39" customFormat="1" hidden="1" x14ac:dyDescent="0.2">
      <c r="A77" s="99" t="s">
        <v>31</v>
      </c>
      <c r="B77" s="100">
        <v>86</v>
      </c>
      <c r="C77" s="101"/>
      <c r="D77" s="102">
        <f t="shared" si="3"/>
        <v>110050.38</v>
      </c>
      <c r="E77" s="103">
        <f t="shared" si="3"/>
        <v>99717.24</v>
      </c>
      <c r="F77" s="102">
        <f t="shared" si="3"/>
        <v>89383.38</v>
      </c>
      <c r="G77" s="102">
        <f t="shared" si="3"/>
        <v>79773.62</v>
      </c>
      <c r="H77" s="104">
        <f t="shared" si="3"/>
        <v>60842.62</v>
      </c>
    </row>
    <row r="78" spans="1:8" s="39" customFormat="1" hidden="1" x14ac:dyDescent="0.2">
      <c r="A78" s="99" t="s">
        <v>32</v>
      </c>
      <c r="B78" s="100">
        <v>87</v>
      </c>
      <c r="C78" s="101"/>
      <c r="D78" s="102">
        <f t="shared" si="3"/>
        <v>110308.70999999999</v>
      </c>
      <c r="E78" s="103">
        <f t="shared" si="3"/>
        <v>99975.58</v>
      </c>
      <c r="F78" s="102">
        <f t="shared" si="3"/>
        <v>89641.709999999992</v>
      </c>
      <c r="G78" s="102">
        <f t="shared" si="3"/>
        <v>79980.290000000008</v>
      </c>
      <c r="H78" s="104">
        <f t="shared" si="3"/>
        <v>60925.29</v>
      </c>
    </row>
    <row r="79" spans="1:8" s="39" customFormat="1" hidden="1" x14ac:dyDescent="0.2">
      <c r="A79" s="99" t="s">
        <v>33</v>
      </c>
      <c r="B79" s="100">
        <v>88</v>
      </c>
      <c r="C79" s="101"/>
      <c r="D79" s="102">
        <f t="shared" si="3"/>
        <v>110567.04000000001</v>
      </c>
      <c r="E79" s="103">
        <f t="shared" si="3"/>
        <v>100233.92</v>
      </c>
      <c r="F79" s="102">
        <f t="shared" si="3"/>
        <v>89900.040000000008</v>
      </c>
      <c r="G79" s="102">
        <f t="shared" si="3"/>
        <v>80186.959999999992</v>
      </c>
      <c r="H79" s="104">
        <f t="shared" si="3"/>
        <v>61007.96</v>
      </c>
    </row>
    <row r="80" spans="1:8" s="39" customFormat="1" hidden="1" x14ac:dyDescent="0.2">
      <c r="A80" s="99" t="s">
        <v>34</v>
      </c>
      <c r="B80" s="100">
        <v>89</v>
      </c>
      <c r="C80" s="101"/>
      <c r="D80" s="102">
        <f t="shared" si="3"/>
        <v>110825.37</v>
      </c>
      <c r="E80" s="103">
        <f t="shared" si="3"/>
        <v>100492.26</v>
      </c>
      <c r="F80" s="102">
        <f t="shared" si="3"/>
        <v>90158.37</v>
      </c>
      <c r="G80" s="102">
        <f t="shared" si="3"/>
        <v>80393.63</v>
      </c>
      <c r="H80" s="104">
        <f t="shared" si="3"/>
        <v>61090.63</v>
      </c>
    </row>
    <row r="81" spans="1:8" s="39" customFormat="1" hidden="1" x14ac:dyDescent="0.2">
      <c r="A81" s="99" t="s">
        <v>35</v>
      </c>
      <c r="B81" s="100">
        <v>90</v>
      </c>
      <c r="C81" s="101"/>
      <c r="D81" s="102">
        <f t="shared" si="3"/>
        <v>111083.7</v>
      </c>
      <c r="E81" s="103">
        <f t="shared" si="3"/>
        <v>100750.6</v>
      </c>
      <c r="F81" s="102">
        <f t="shared" si="3"/>
        <v>90416.7</v>
      </c>
      <c r="G81" s="102">
        <f t="shared" si="3"/>
        <v>80600.3</v>
      </c>
      <c r="H81" s="104">
        <f t="shared" si="3"/>
        <v>61173.3</v>
      </c>
    </row>
    <row r="82" spans="1:8" s="39" customFormat="1" hidden="1" x14ac:dyDescent="0.2">
      <c r="A82" s="99" t="s">
        <v>36</v>
      </c>
      <c r="B82" s="100">
        <v>91</v>
      </c>
      <c r="C82" s="101"/>
      <c r="D82" s="102">
        <f t="shared" si="3"/>
        <v>111342.03</v>
      </c>
      <c r="E82" s="103">
        <f t="shared" si="3"/>
        <v>101008.94</v>
      </c>
      <c r="F82" s="102">
        <f t="shared" si="3"/>
        <v>90675.03</v>
      </c>
      <c r="G82" s="102">
        <f t="shared" si="3"/>
        <v>80806.97</v>
      </c>
      <c r="H82" s="104">
        <f t="shared" si="3"/>
        <v>61255.97</v>
      </c>
    </row>
    <row r="83" spans="1:8" s="39" customFormat="1" hidden="1" x14ac:dyDescent="0.2">
      <c r="A83" s="99" t="s">
        <v>37</v>
      </c>
      <c r="B83" s="100">
        <v>92</v>
      </c>
      <c r="C83" s="101"/>
      <c r="D83" s="102">
        <f t="shared" si="3"/>
        <v>111600.36</v>
      </c>
      <c r="E83" s="103">
        <f t="shared" si="3"/>
        <v>101267.28</v>
      </c>
      <c r="F83" s="102">
        <f t="shared" si="3"/>
        <v>90933.36</v>
      </c>
      <c r="G83" s="102">
        <f t="shared" si="3"/>
        <v>81013.64</v>
      </c>
      <c r="H83" s="104">
        <f t="shared" si="3"/>
        <v>61338.64</v>
      </c>
    </row>
    <row r="84" spans="1:8" s="39" customFormat="1" hidden="1" x14ac:dyDescent="0.2">
      <c r="A84" s="99" t="s">
        <v>38</v>
      </c>
      <c r="B84" s="100">
        <v>93</v>
      </c>
      <c r="C84" s="101"/>
      <c r="D84" s="102">
        <f t="shared" ref="D84:H94" si="4">D$50+D$51*$B84/100</f>
        <v>111858.69</v>
      </c>
      <c r="E84" s="103">
        <f t="shared" si="4"/>
        <v>101525.62</v>
      </c>
      <c r="F84" s="102">
        <f t="shared" si="4"/>
        <v>91191.69</v>
      </c>
      <c r="G84" s="102">
        <f t="shared" si="4"/>
        <v>81220.31</v>
      </c>
      <c r="H84" s="104">
        <f t="shared" si="4"/>
        <v>61421.31</v>
      </c>
    </row>
    <row r="85" spans="1:8" s="39" customFormat="1" hidden="1" x14ac:dyDescent="0.2">
      <c r="A85" s="99" t="s">
        <v>39</v>
      </c>
      <c r="B85" s="100">
        <v>94</v>
      </c>
      <c r="C85" s="101"/>
      <c r="D85" s="102">
        <f t="shared" si="4"/>
        <v>112117.02</v>
      </c>
      <c r="E85" s="103">
        <f t="shared" si="4"/>
        <v>101783.95999999999</v>
      </c>
      <c r="F85" s="102">
        <f t="shared" si="4"/>
        <v>91450.02</v>
      </c>
      <c r="G85" s="102">
        <f t="shared" si="4"/>
        <v>81426.98</v>
      </c>
      <c r="H85" s="104">
        <f t="shared" si="4"/>
        <v>61503.979999999996</v>
      </c>
    </row>
    <row r="86" spans="1:8" s="39" customFormat="1" hidden="1" x14ac:dyDescent="0.2">
      <c r="A86" s="99" t="s">
        <v>40</v>
      </c>
      <c r="B86" s="100">
        <v>95</v>
      </c>
      <c r="C86" s="101"/>
      <c r="D86" s="102">
        <f t="shared" si="4"/>
        <v>112375.35</v>
      </c>
      <c r="E86" s="103">
        <f t="shared" si="4"/>
        <v>102042.3</v>
      </c>
      <c r="F86" s="102">
        <f t="shared" si="4"/>
        <v>91708.35</v>
      </c>
      <c r="G86" s="102">
        <f t="shared" si="4"/>
        <v>81633.649999999994</v>
      </c>
      <c r="H86" s="104">
        <f t="shared" si="4"/>
        <v>61586.65</v>
      </c>
    </row>
    <row r="87" spans="1:8" s="39" customFormat="1" hidden="1" x14ac:dyDescent="0.2">
      <c r="A87" s="99" t="s">
        <v>41</v>
      </c>
      <c r="B87" s="100">
        <v>96</v>
      </c>
      <c r="C87" s="101"/>
      <c r="D87" s="102">
        <f t="shared" si="4"/>
        <v>112633.68</v>
      </c>
      <c r="E87" s="103">
        <f t="shared" si="4"/>
        <v>102300.64</v>
      </c>
      <c r="F87" s="102">
        <f t="shared" si="4"/>
        <v>91966.68</v>
      </c>
      <c r="G87" s="102">
        <f t="shared" si="4"/>
        <v>81840.320000000007</v>
      </c>
      <c r="H87" s="104">
        <f t="shared" si="4"/>
        <v>61669.32</v>
      </c>
    </row>
    <row r="88" spans="1:8" s="39" customFormat="1" hidden="1" x14ac:dyDescent="0.2">
      <c r="A88" s="99" t="s">
        <v>42</v>
      </c>
      <c r="B88" s="100">
        <v>97</v>
      </c>
      <c r="C88" s="101"/>
      <c r="D88" s="102">
        <f t="shared" si="4"/>
        <v>112892.01</v>
      </c>
      <c r="E88" s="103">
        <f t="shared" si="4"/>
        <v>102558.98</v>
      </c>
      <c r="F88" s="102">
        <f t="shared" si="4"/>
        <v>92225.01</v>
      </c>
      <c r="G88" s="102">
        <f t="shared" si="4"/>
        <v>82046.990000000005</v>
      </c>
      <c r="H88" s="104">
        <f t="shared" si="4"/>
        <v>61751.99</v>
      </c>
    </row>
    <row r="89" spans="1:8" s="39" customFormat="1" hidden="1" x14ac:dyDescent="0.2">
      <c r="A89" s="99" t="s">
        <v>43</v>
      </c>
      <c r="B89" s="100">
        <v>97.5</v>
      </c>
      <c r="C89" s="101"/>
      <c r="D89" s="102">
        <f t="shared" si="4"/>
        <v>113021.175</v>
      </c>
      <c r="E89" s="103">
        <f t="shared" si="4"/>
        <v>102688.15</v>
      </c>
      <c r="F89" s="102">
        <f t="shared" si="4"/>
        <v>92354.175000000003</v>
      </c>
      <c r="G89" s="102">
        <f t="shared" si="4"/>
        <v>82150.324999999997</v>
      </c>
      <c r="H89" s="104">
        <f t="shared" si="4"/>
        <v>61793.324999999997</v>
      </c>
    </row>
    <row r="90" spans="1:8" s="39" customFormat="1" hidden="1" x14ac:dyDescent="0.2">
      <c r="A90" s="99" t="s">
        <v>44</v>
      </c>
      <c r="B90" s="100">
        <v>98</v>
      </c>
      <c r="C90" s="101"/>
      <c r="D90" s="102">
        <f t="shared" si="4"/>
        <v>113150.34</v>
      </c>
      <c r="E90" s="103">
        <f t="shared" si="4"/>
        <v>102817.32</v>
      </c>
      <c r="F90" s="102">
        <f t="shared" si="4"/>
        <v>92483.34</v>
      </c>
      <c r="G90" s="102">
        <f t="shared" si="4"/>
        <v>82253.66</v>
      </c>
      <c r="H90" s="104">
        <f t="shared" si="4"/>
        <v>61834.66</v>
      </c>
    </row>
    <row r="91" spans="1:8" s="39" customFormat="1" hidden="1" x14ac:dyDescent="0.2">
      <c r="A91" s="99" t="s">
        <v>45</v>
      </c>
      <c r="B91" s="100">
        <v>98.5</v>
      </c>
      <c r="C91" s="101"/>
      <c r="D91" s="102">
        <f t="shared" si="4"/>
        <v>113279.505</v>
      </c>
      <c r="E91" s="103">
        <f t="shared" si="4"/>
        <v>102946.49</v>
      </c>
      <c r="F91" s="102">
        <f t="shared" si="4"/>
        <v>92612.505000000005</v>
      </c>
      <c r="G91" s="102">
        <f t="shared" si="4"/>
        <v>82356.994999999995</v>
      </c>
      <c r="H91" s="104">
        <f t="shared" si="4"/>
        <v>61875.995000000003</v>
      </c>
    </row>
    <row r="92" spans="1:8" s="39" customFormat="1" hidden="1" x14ac:dyDescent="0.2">
      <c r="A92" s="99" t="s">
        <v>46</v>
      </c>
      <c r="B92" s="100">
        <v>99</v>
      </c>
      <c r="C92" s="101"/>
      <c r="D92" s="102">
        <f t="shared" si="4"/>
        <v>113408.67</v>
      </c>
      <c r="E92" s="103">
        <f t="shared" si="4"/>
        <v>103075.66</v>
      </c>
      <c r="F92" s="102">
        <f t="shared" si="4"/>
        <v>92741.67</v>
      </c>
      <c r="G92" s="102">
        <f t="shared" si="4"/>
        <v>82460.33</v>
      </c>
      <c r="H92" s="104">
        <f t="shared" si="4"/>
        <v>61917.33</v>
      </c>
    </row>
    <row r="93" spans="1:8" s="39" customFormat="1" hidden="1" x14ac:dyDescent="0.2">
      <c r="A93" s="99" t="s">
        <v>47</v>
      </c>
      <c r="B93" s="100">
        <v>99.5</v>
      </c>
      <c r="C93" s="101"/>
      <c r="D93" s="102">
        <f t="shared" si="4"/>
        <v>113537.83499999999</v>
      </c>
      <c r="E93" s="103">
        <f t="shared" si="4"/>
        <v>103204.83</v>
      </c>
      <c r="F93" s="102">
        <f t="shared" si="4"/>
        <v>92870.834999999992</v>
      </c>
      <c r="G93" s="102">
        <f t="shared" si="4"/>
        <v>82563.665000000008</v>
      </c>
      <c r="H93" s="104">
        <f t="shared" si="4"/>
        <v>61958.665000000001</v>
      </c>
    </row>
    <row r="94" spans="1:8" s="39" customFormat="1" hidden="1" x14ac:dyDescent="0.2">
      <c r="A94" s="105" t="s">
        <v>48</v>
      </c>
      <c r="B94" s="106">
        <v>100</v>
      </c>
      <c r="C94" s="107"/>
      <c r="D94" s="108">
        <f t="shared" si="4"/>
        <v>113667</v>
      </c>
      <c r="E94" s="109">
        <f t="shared" si="4"/>
        <v>103334</v>
      </c>
      <c r="F94" s="108">
        <f t="shared" si="4"/>
        <v>93000</v>
      </c>
      <c r="G94" s="108">
        <f t="shared" si="4"/>
        <v>82667</v>
      </c>
      <c r="H94" s="110">
        <f t="shared" si="4"/>
        <v>62000</v>
      </c>
    </row>
    <row r="95" spans="1:8" s="39" customFormat="1" hidden="1" x14ac:dyDescent="0.2">
      <c r="A95" s="111"/>
      <c r="E95" s="42"/>
    </row>
    <row r="96" spans="1:8" s="39" customFormat="1" hidden="1" x14ac:dyDescent="0.2">
      <c r="A96" s="112"/>
      <c r="E96" s="42"/>
    </row>
    <row r="97" spans="1:8" s="39" customFormat="1" hidden="1" x14ac:dyDescent="0.2">
      <c r="A97" s="112"/>
      <c r="B97" s="70"/>
      <c r="C97" s="67"/>
      <c r="D97" s="67"/>
      <c r="E97" s="67"/>
    </row>
    <row r="98" spans="1:8" s="39" customFormat="1" hidden="1" x14ac:dyDescent="0.2">
      <c r="A98" s="113"/>
      <c r="B98" s="114" t="s">
        <v>54</v>
      </c>
      <c r="D98" s="42"/>
    </row>
    <row r="99" spans="1:8" s="39" customFormat="1" hidden="1" x14ac:dyDescent="0.2">
      <c r="A99" s="99" t="s">
        <v>12</v>
      </c>
      <c r="B99" s="115">
        <v>8.33</v>
      </c>
      <c r="D99" s="42"/>
    </row>
    <row r="100" spans="1:8" s="39" customFormat="1" hidden="1" x14ac:dyDescent="0.2">
      <c r="A100" s="99" t="s">
        <v>13</v>
      </c>
      <c r="B100" s="115">
        <v>10.63</v>
      </c>
      <c r="D100" s="42"/>
    </row>
    <row r="101" spans="1:8" s="39" customFormat="1" hidden="1" x14ac:dyDescent="0.2">
      <c r="A101" s="105" t="s">
        <v>14</v>
      </c>
      <c r="B101" s="116">
        <v>13.04</v>
      </c>
      <c r="D101" s="42"/>
      <c r="G101" s="128" t="s">
        <v>78</v>
      </c>
      <c r="H101" s="128"/>
    </row>
    <row r="102" spans="1:8" s="39" customFormat="1" ht="0.75" hidden="1" customHeight="1" x14ac:dyDescent="0.2">
      <c r="A102" s="112"/>
    </row>
    <row r="103" spans="1:8" s="39" customFormat="1" hidden="1" x14ac:dyDescent="0.2">
      <c r="A103" s="112"/>
    </row>
    <row r="104" spans="1:8" s="39" customFormat="1" hidden="1" x14ac:dyDescent="0.2">
      <c r="A104" s="111"/>
    </row>
    <row r="105" spans="1:8" s="39" customFormat="1" x14ac:dyDescent="0.2">
      <c r="A105" s="111"/>
    </row>
    <row r="106" spans="1:8" x14ac:dyDescent="0.2">
      <c r="A106" s="16"/>
      <c r="B106" s="15"/>
      <c r="C106" s="15"/>
      <c r="D106" s="15"/>
      <c r="E106" s="15"/>
      <c r="F106" s="15"/>
      <c r="G106" s="15"/>
      <c r="H106" s="15"/>
    </row>
    <row r="107" spans="1:8" x14ac:dyDescent="0.2">
      <c r="A107" s="16"/>
      <c r="B107" s="15"/>
      <c r="C107" s="15"/>
      <c r="D107" s="15"/>
      <c r="E107" s="15"/>
      <c r="F107" s="15"/>
      <c r="G107" s="15"/>
      <c r="H107" s="15"/>
    </row>
  </sheetData>
  <mergeCells count="23">
    <mergeCell ref="A9:A12"/>
    <mergeCell ref="A32:A34"/>
    <mergeCell ref="A8:H8"/>
    <mergeCell ref="B12:C12"/>
    <mergeCell ref="B14:B15"/>
    <mergeCell ref="B16:B17"/>
    <mergeCell ref="B26:B27"/>
    <mergeCell ref="B20:B21"/>
    <mergeCell ref="D3:G3"/>
    <mergeCell ref="G101:H101"/>
    <mergeCell ref="D2:G2"/>
    <mergeCell ref="B34:H34"/>
    <mergeCell ref="B28:B29"/>
    <mergeCell ref="B30:B31"/>
    <mergeCell ref="B33:H33"/>
    <mergeCell ref="B24:B25"/>
    <mergeCell ref="B18:B19"/>
    <mergeCell ref="D4:H4"/>
    <mergeCell ref="D5:H5"/>
    <mergeCell ref="D6:H6"/>
    <mergeCell ref="D7:H7"/>
    <mergeCell ref="C45:D45"/>
    <mergeCell ref="C41:D41"/>
  </mergeCells>
  <phoneticPr fontId="0" type="noConversion"/>
  <printOptions gridLines="1" gridLinesSet="0"/>
  <pageMargins left="0.19685039370078741" right="0.46" top="0.19685039370078741" bottom="0" header="0" footer="0"/>
  <pageSetup paperSize="9" orientation="landscape" horizontalDpi="4294967293" r:id="rId1"/>
  <headerFooter alignWithMargins="0">
    <oddHeader xml:space="preserve">&amp;C&amp;"Arial,Fett"&amp;12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Besoldungstab</vt:lpstr>
      <vt:lpstr>Besoldungstab!Druckbereich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Organistenhonorare</dc:title>
  <dc:creator>Hubert Fuchs</dc:creator>
  <cp:lastModifiedBy>Dominik Thali</cp:lastModifiedBy>
  <cp:lastPrinted>2016-12-06T14:35:54Z</cp:lastPrinted>
  <dcterms:created xsi:type="dcterms:W3CDTF">2000-02-15T16:03:03Z</dcterms:created>
  <dcterms:modified xsi:type="dcterms:W3CDTF">2017-01-23T15:33:00Z</dcterms:modified>
</cp:coreProperties>
</file>